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martopticsas.sharepoint.com/sites/Finance-InvestorWeb/Shared Documents/Investor Web/Financial reports/2026/2026 Q3/"/>
    </mc:Choice>
  </mc:AlternateContent>
  <xr:revisionPtr revIDLastSave="0" documentId="8_{EE8874A7-F63A-45BA-A4CC-BE7F925A3386}" xr6:coauthVersionLast="47" xr6:coauthVersionMax="47" xr10:uidLastSave="{00000000-0000-0000-0000-000000000000}"/>
  <bookViews>
    <workbookView xWindow="-57720" yWindow="2730" windowWidth="57840" windowHeight="17520" tabRatio="596" xr2:uid="{00000000-000D-0000-FFFF-FFFF00000000}"/>
  </bookViews>
  <sheets>
    <sheet name="Profit or loss" sheetId="1" r:id="rId1"/>
    <sheet name="Financial position" sheetId="2" r:id="rId2"/>
    <sheet name="Cash flow" sheetId="3" r:id="rId3"/>
    <sheet name="Business area" sheetId="4" r:id="rId4"/>
    <sheet name="Geography" sheetId="5" r:id="rId5"/>
  </sheets>
  <calcPr calcId="191028" iterate="1" iterateCount="1000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9" i="5" l="1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Z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Z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Z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AA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AA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AA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AA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AA7" i="5"/>
  <c r="AA19" i="5" s="1"/>
  <c r="Y7" i="5"/>
  <c r="X7" i="5"/>
  <c r="W7" i="5"/>
  <c r="W19" i="5" s="1"/>
  <c r="AA6" i="5"/>
  <c r="AA18" i="5" s="1"/>
  <c r="Y6" i="5"/>
  <c r="X6" i="5"/>
  <c r="W6" i="5"/>
  <c r="W18" i="5" s="1"/>
  <c r="AA5" i="5"/>
  <c r="AA17" i="5" s="1"/>
  <c r="Y5" i="5"/>
  <c r="X5" i="5"/>
  <c r="W5" i="5"/>
  <c r="W17" i="5" s="1"/>
  <c r="AA4" i="5"/>
  <c r="AA16" i="5" s="1"/>
  <c r="Y4" i="5"/>
  <c r="X4" i="5"/>
  <c r="W4" i="5"/>
  <c r="W16" i="5" s="1"/>
  <c r="AA19" i="4"/>
  <c r="Z19" i="4"/>
  <c r="Y19" i="4"/>
  <c r="X19" i="4"/>
  <c r="W19" i="4"/>
  <c r="T19" i="4"/>
  <c r="S19" i="4"/>
  <c r="R19" i="4"/>
  <c r="Q19" i="4"/>
  <c r="P19" i="4"/>
  <c r="O19" i="4"/>
  <c r="N19" i="4"/>
  <c r="M19" i="4"/>
  <c r="L19" i="4"/>
  <c r="K19" i="4"/>
  <c r="J19" i="4"/>
  <c r="AA18" i="4"/>
  <c r="Z18" i="4"/>
  <c r="Y18" i="4"/>
  <c r="X18" i="4"/>
  <c r="W18" i="4"/>
  <c r="T18" i="4"/>
  <c r="S18" i="4"/>
  <c r="R18" i="4"/>
  <c r="Q18" i="4"/>
  <c r="P18" i="4"/>
  <c r="O18" i="4"/>
  <c r="N18" i="4"/>
  <c r="M18" i="4"/>
  <c r="L18" i="4"/>
  <c r="K18" i="4"/>
  <c r="J18" i="4"/>
  <c r="AA17" i="4"/>
  <c r="Z17" i="4"/>
  <c r="Y17" i="4"/>
  <c r="X17" i="4"/>
  <c r="W17" i="4"/>
  <c r="T17" i="4"/>
  <c r="S17" i="4"/>
  <c r="R17" i="4"/>
  <c r="Q17" i="4"/>
  <c r="P17" i="4"/>
  <c r="O17" i="4"/>
  <c r="N17" i="4"/>
  <c r="M17" i="4"/>
  <c r="L17" i="4"/>
  <c r="K17" i="4"/>
  <c r="J17" i="4"/>
  <c r="AA16" i="4"/>
  <c r="Z16" i="4"/>
  <c r="Y16" i="4"/>
  <c r="X16" i="4"/>
  <c r="W16" i="4"/>
  <c r="T16" i="4"/>
  <c r="S16" i="4"/>
  <c r="R16" i="4"/>
  <c r="Q16" i="4"/>
  <c r="P16" i="4"/>
  <c r="O16" i="4"/>
  <c r="N16" i="4"/>
  <c r="M16" i="4"/>
  <c r="L16" i="4"/>
  <c r="K16" i="4"/>
  <c r="J16" i="4"/>
  <c r="AA13" i="4"/>
  <c r="Z13" i="4"/>
  <c r="Y13" i="4"/>
  <c r="X13" i="4"/>
  <c r="T13" i="4"/>
  <c r="S13" i="4"/>
  <c r="R13" i="4"/>
  <c r="Q13" i="4"/>
  <c r="P13" i="4"/>
  <c r="O13" i="4"/>
  <c r="N13" i="4"/>
  <c r="M13" i="4"/>
  <c r="L13" i="4"/>
  <c r="K13" i="4"/>
  <c r="J13" i="4"/>
  <c r="AA12" i="4"/>
  <c r="Z12" i="4"/>
  <c r="Y12" i="4"/>
  <c r="X12" i="4"/>
  <c r="T12" i="4"/>
  <c r="S12" i="4"/>
  <c r="R12" i="4"/>
  <c r="Q12" i="4"/>
  <c r="P12" i="4"/>
  <c r="O12" i="4"/>
  <c r="N12" i="4"/>
  <c r="M12" i="4"/>
  <c r="L12" i="4"/>
  <c r="K12" i="4"/>
  <c r="J12" i="4"/>
  <c r="AA11" i="4"/>
  <c r="Z11" i="4"/>
  <c r="Y11" i="4"/>
  <c r="X11" i="4"/>
  <c r="T11" i="4"/>
  <c r="S11" i="4"/>
  <c r="R11" i="4"/>
  <c r="Q11" i="4"/>
  <c r="P11" i="4"/>
  <c r="O11" i="4"/>
  <c r="N11" i="4"/>
  <c r="M11" i="4"/>
  <c r="L11" i="4"/>
  <c r="K11" i="4"/>
  <c r="J11" i="4"/>
  <c r="AA10" i="4"/>
  <c r="Z10" i="4"/>
  <c r="Y10" i="4"/>
  <c r="X10" i="4"/>
  <c r="T10" i="4"/>
  <c r="S10" i="4"/>
  <c r="R10" i="4"/>
  <c r="Q10" i="4"/>
  <c r="P10" i="4"/>
  <c r="O10" i="4"/>
  <c r="N10" i="4"/>
  <c r="M10" i="4"/>
  <c r="L10" i="4"/>
  <c r="K10" i="4"/>
  <c r="J10" i="4"/>
  <c r="AA7" i="4"/>
  <c r="AA6" i="4"/>
  <c r="AA5" i="4"/>
  <c r="AA4" i="4"/>
  <c r="Q35" i="3"/>
  <c r="Q33" i="3"/>
  <c r="Q31" i="3"/>
  <c r="Q30" i="3"/>
  <c r="Q26" i="3"/>
  <c r="Q21" i="3"/>
  <c r="Q19" i="3"/>
  <c r="Q18" i="3"/>
  <c r="Q15" i="3"/>
  <c r="Q13" i="3"/>
  <c r="Y13" i="5" l="1"/>
  <c r="Y19" i="5"/>
  <c r="Z13" i="5"/>
  <c r="X13" i="5"/>
  <c r="X19" i="5"/>
  <c r="Y12" i="5"/>
  <c r="Y18" i="5"/>
  <c r="Z12" i="5"/>
  <c r="X12" i="5"/>
  <c r="X18" i="5"/>
  <c r="Y17" i="5"/>
  <c r="Z11" i="5"/>
  <c r="Y11" i="5"/>
  <c r="X17" i="5"/>
  <c r="X11" i="5"/>
  <c r="Y10" i="5"/>
  <c r="Y16" i="5"/>
  <c r="Z10" i="5"/>
  <c r="X16" i="5"/>
  <c r="X10" i="5"/>
</calcChain>
</file>

<file path=xl/sharedStrings.xml><?xml version="1.0" encoding="utf-8"?>
<sst xmlns="http://schemas.openxmlformats.org/spreadsheetml/2006/main" count="340" uniqueCount="104">
  <si>
    <t>Profit or loss</t>
  </si>
  <si>
    <t xml:space="preserve"> </t>
  </si>
  <si>
    <t>Thousand USD (rounded)</t>
  </si>
  <si>
    <t>Q1</t>
  </si>
  <si>
    <t>Q2</t>
  </si>
  <si>
    <t>Q3</t>
  </si>
  <si>
    <t>Q4</t>
  </si>
  <si>
    <t>2022 FY</t>
  </si>
  <si>
    <t>2023 FY</t>
  </si>
  <si>
    <t>2024 FY</t>
  </si>
  <si>
    <t>2025 FY</t>
  </si>
  <si>
    <t>2026 YTD</t>
  </si>
  <si>
    <t>Revenue from contracts with customers</t>
  </si>
  <si>
    <t>Other operating income</t>
  </si>
  <si>
    <t>Total revenue and other operating income</t>
  </si>
  <si>
    <t>Direct cost of sales</t>
  </si>
  <si>
    <t>Employee benefit expenses</t>
  </si>
  <si>
    <t>Other operating expenses</t>
  </si>
  <si>
    <t>Total operating expenses</t>
  </si>
  <si>
    <t>Depreciation</t>
  </si>
  <si>
    <t>Amortization of intangible assets</t>
  </si>
  <si>
    <t>Total depreciation and amortization</t>
  </si>
  <si>
    <t>Operating profit/(loss)</t>
  </si>
  <si>
    <t>Financial income</t>
  </si>
  <si>
    <t>Financial expenses</t>
  </si>
  <si>
    <t>Net foreign exchange gains (losses)</t>
  </si>
  <si>
    <t>Net Finance Items</t>
  </si>
  <si>
    <t>Profit/(loss) before income tax</t>
  </si>
  <si>
    <t>Income tax</t>
  </si>
  <si>
    <t>Financial position</t>
  </si>
  <si>
    <t>Intangible assets</t>
  </si>
  <si>
    <t>Property, plant and equipment</t>
  </si>
  <si>
    <t>Right-of-use assets</t>
  </si>
  <si>
    <t>Deferred tax assets</t>
  </si>
  <si>
    <t>Total Non-Current Assets</t>
  </si>
  <si>
    <t>Inventories</t>
  </si>
  <si>
    <t>Trade receivable</t>
  </si>
  <si>
    <t>Other current assets</t>
  </si>
  <si>
    <t>Cash and cash equivalents</t>
  </si>
  <si>
    <t>Total Current Assets</t>
  </si>
  <si>
    <t>Total Assets</t>
  </si>
  <si>
    <t>Share capital</t>
  </si>
  <si>
    <t>Share premium</t>
  </si>
  <si>
    <t>Other paid in capital</t>
  </si>
  <si>
    <t>Foreign currency translation reserves</t>
  </si>
  <si>
    <t>Retained earnings</t>
  </si>
  <si>
    <t>Total Equity</t>
  </si>
  <si>
    <t>Lease liabilities (non-current portion)</t>
  </si>
  <si>
    <t>Contract liabilities (non-current portion)</t>
  </si>
  <si>
    <t>Borrowings (non-current portion)</t>
  </si>
  <si>
    <t>Total non-current liabilities</t>
  </si>
  <si>
    <t>Lease liabilities (current portion)</t>
  </si>
  <si>
    <t>Trade payable</t>
  </si>
  <si>
    <t>Contract liabilities (current portion)</t>
  </si>
  <si>
    <t>Tax payable</t>
  </si>
  <si>
    <t>Public duties payable</t>
  </si>
  <si>
    <t>Current tax liabilities (until Q3 2023)</t>
  </si>
  <si>
    <t>Other current liabilities</t>
  </si>
  <si>
    <t>Total current liabilities</t>
  </si>
  <si>
    <t>Total Liabilities</t>
  </si>
  <si>
    <t>TOTAL EQUITY AND LIABILITIES</t>
  </si>
  <si>
    <t>Cash flow</t>
  </si>
  <si>
    <t>Cash flows from operating activities</t>
  </si>
  <si>
    <t>Taxes paid</t>
  </si>
  <si>
    <t>Depreciation and amortization</t>
  </si>
  <si>
    <t>Net interest expense</t>
  </si>
  <si>
    <t>Change in inventory</t>
  </si>
  <si>
    <t>Change in trade receivable</t>
  </si>
  <si>
    <t>Change in contract liabilities (deferred revenue)</t>
  </si>
  <si>
    <t>Change in trade payable</t>
  </si>
  <si>
    <t>Change in other current assets and other liabilities</t>
  </si>
  <si>
    <t>Interest received</t>
  </si>
  <si>
    <t>Net cash inflow from operating activities</t>
  </si>
  <si>
    <t xml:space="preserve">Cash flows from investing activities </t>
  </si>
  <si>
    <t>Payment for property, plant and equipment</t>
  </si>
  <si>
    <t>Payment for development cost</t>
  </si>
  <si>
    <t>Payment for other intangible assets</t>
  </si>
  <si>
    <t>Net cash (outflow) from investing activities</t>
  </si>
  <si>
    <t>Cash flows from financing activities</t>
  </si>
  <si>
    <t>Proceeds from issuance of ordinary shares</t>
  </si>
  <si>
    <t>Dividend paid out</t>
  </si>
  <si>
    <t>Repayment of borrowing</t>
  </si>
  <si>
    <t>Repurchase of warrants</t>
  </si>
  <si>
    <t>Proceeds from new borrowings</t>
  </si>
  <si>
    <t>Paid interest</t>
  </si>
  <si>
    <t>Repayments of lease liabilities</t>
  </si>
  <si>
    <t>Net cash inflow from financing activities</t>
  </si>
  <si>
    <t xml:space="preserve">Net increase/(decrease) in cash and cash equivalents </t>
  </si>
  <si>
    <t>Cash and cash equivalents at the beginning of period</t>
  </si>
  <si>
    <t>Effects of exchange rate changes on cash and cash equivalents</t>
  </si>
  <si>
    <t>Cash and cash equivalents at the end of period</t>
  </si>
  <si>
    <t>Business area</t>
  </si>
  <si>
    <t>Revenue</t>
  </si>
  <si>
    <t>Solutions</t>
  </si>
  <si>
    <t>Devices</t>
  </si>
  <si>
    <t>Software &amp; Services</t>
  </si>
  <si>
    <t>Total</t>
  </si>
  <si>
    <t>Revenue growth</t>
  </si>
  <si>
    <t>Revenue split</t>
  </si>
  <si>
    <t>Geography</t>
  </si>
  <si>
    <t>Americas</t>
  </si>
  <si>
    <t>APAC</t>
  </si>
  <si>
    <t>EMEA</t>
  </si>
  <si>
    <t>Profit/(loss)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</si>
</sst>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.0%"/>
    <numFmt numFmtId="167" formatCode="#,##0.0"/>
    <numFmt numFmtId="168" formatCode="#,##0.000"/>
    <numFmt numFmtId="169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7">
    <xf numFmtId="0" fontId="0" fillId="0" borderId="0"/>
    <xf numFmtId="43" fontId="1" fillId="0" borderId="0"/>
    <xf numFmtId="9" fontId="1" fillId="0" borderId="0"/>
    <xf numFmtId="0" fontId="5" fillId="0" borderId="0"/>
    <xf numFmtId="9" fontId="1" fillId="0" borderId="0"/>
    <xf numFmtId="0" fontId="7" fillId="0" borderId="0"/>
    <xf numFmtId="0" fontId="7" fillId="0" borderId="0"/>
    <xf numFmtId="0" fontId="1" fillId="0" borderId="0"/>
    <xf numFmtId="43" fontId="7" fillId="0" borderId="0"/>
    <xf numFmtId="43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7" fillId="0" borderId="0"/>
    <xf numFmtId="0" fontId="7" fillId="0" borderId="0"/>
  </cellStyleXfs>
  <cellXfs count="91">
    <xf numFmtId="0" fontId="0" fillId="0" borderId="0" xfId="0"/>
    <xf numFmtId="164" fontId="3" fillId="0" borderId="9" xfId="1" applyNumberFormat="1" applyFont="1" applyBorder="1" applyAlignment="1">
      <alignment horizontal="left"/>
    </xf>
    <xf numFmtId="0" fontId="2" fillId="0" borderId="9" xfId="0" applyFont="1" applyBorder="1" applyAlignment="1">
      <alignment horizontal="centerContinuous"/>
    </xf>
    <xf numFmtId="0" fontId="2" fillId="0" borderId="10" xfId="0" applyFont="1" applyBorder="1" applyAlignment="1">
      <alignment horizontal="centerContinuous"/>
    </xf>
    <xf numFmtId="164" fontId="2" fillId="0" borderId="11" xfId="1" applyNumberFormat="1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3" xfId="1" applyNumberFormat="1" applyBorder="1"/>
    <xf numFmtId="165" fontId="1" fillId="0" borderId="3" xfId="1" applyNumberFormat="1" applyBorder="1"/>
    <xf numFmtId="165" fontId="1" fillId="0" borderId="0" xfId="1" applyNumberFormat="1"/>
    <xf numFmtId="165" fontId="1" fillId="0" borderId="4" xfId="1" applyNumberFormat="1" applyBorder="1"/>
    <xf numFmtId="164" fontId="2" fillId="0" borderId="3" xfId="1" applyNumberFormat="1" applyFont="1" applyBorder="1"/>
    <xf numFmtId="165" fontId="2" fillId="0" borderId="3" xfId="1" applyNumberFormat="1" applyFont="1" applyBorder="1"/>
    <xf numFmtId="165" fontId="2" fillId="0" borderId="0" xfId="1" applyNumberFormat="1" applyFont="1"/>
    <xf numFmtId="165" fontId="2" fillId="0" borderId="4" xfId="1" applyNumberFormat="1" applyFont="1" applyBorder="1"/>
    <xf numFmtId="0" fontId="2" fillId="0" borderId="0" xfId="0" applyFont="1"/>
    <xf numFmtId="164" fontId="2" fillId="0" borderId="2" xfId="1" applyNumberFormat="1" applyFont="1" applyBorder="1"/>
    <xf numFmtId="165" fontId="2" fillId="0" borderId="2" xfId="1" applyNumberFormat="1" applyFont="1" applyBorder="1"/>
    <xf numFmtId="165" fontId="2" fillId="0" borderId="1" xfId="1" applyNumberFormat="1" applyFont="1" applyBorder="1"/>
    <xf numFmtId="165" fontId="2" fillId="0" borderId="5" xfId="1" applyNumberFormat="1" applyFont="1" applyBorder="1"/>
    <xf numFmtId="3" fontId="1" fillId="0" borderId="3" xfId="1" applyNumberFormat="1" applyBorder="1"/>
    <xf numFmtId="3" fontId="1" fillId="0" borderId="0" xfId="1" applyNumberFormat="1"/>
    <xf numFmtId="3" fontId="1" fillId="0" borderId="4" xfId="1" applyNumberFormat="1" applyBorder="1"/>
    <xf numFmtId="3" fontId="0" fillId="0" borderId="0" xfId="0" applyNumberFormat="1"/>
    <xf numFmtId="3" fontId="2" fillId="0" borderId="3" xfId="1" applyNumberFormat="1" applyFont="1" applyBorder="1"/>
    <xf numFmtId="3" fontId="2" fillId="0" borderId="0" xfId="1" applyNumberFormat="1" applyFont="1"/>
    <xf numFmtId="3" fontId="2" fillId="0" borderId="4" xfId="1" applyNumberFormat="1" applyFont="1" applyBorder="1"/>
    <xf numFmtId="3" fontId="2" fillId="0" borderId="0" xfId="0" applyNumberFormat="1" applyFont="1"/>
    <xf numFmtId="3" fontId="2" fillId="0" borderId="2" xfId="1" applyNumberFormat="1" applyFont="1" applyBorder="1"/>
    <xf numFmtId="3" fontId="2" fillId="0" borderId="1" xfId="1" applyNumberFormat="1" applyFont="1" applyBorder="1"/>
    <xf numFmtId="3" fontId="2" fillId="0" borderId="5" xfId="1" applyNumberFormat="1" applyFont="1" applyBorder="1"/>
    <xf numFmtId="164" fontId="3" fillId="0" borderId="9" xfId="1" applyNumberFormat="1" applyFont="1" applyBorder="1" applyAlignment="1">
      <alignment horizontal="left" vertical="center"/>
    </xf>
    <xf numFmtId="165" fontId="5" fillId="0" borderId="0" xfId="1" applyNumberFormat="1" applyFont="1"/>
    <xf numFmtId="165" fontId="5" fillId="0" borderId="4" xfId="1" applyNumberFormat="1" applyFont="1" applyBorder="1"/>
    <xf numFmtId="165" fontId="4" fillId="0" borderId="0" xfId="1" applyNumberFormat="1" applyFont="1"/>
    <xf numFmtId="165" fontId="4" fillId="0" borderId="4" xfId="1" applyNumberFormat="1" applyFont="1" applyBorder="1"/>
    <xf numFmtId="165" fontId="4" fillId="0" borderId="1" xfId="1" applyNumberFormat="1" applyFont="1" applyBorder="1"/>
    <xf numFmtId="165" fontId="4" fillId="0" borderId="5" xfId="1" applyNumberFormat="1" applyFont="1" applyBorder="1"/>
    <xf numFmtId="3" fontId="2" fillId="0" borderId="1" xfId="0" applyNumberFormat="1" applyFont="1" applyBorder="1"/>
    <xf numFmtId="165" fontId="0" fillId="0" borderId="0" xfId="0" applyNumberFormat="1"/>
    <xf numFmtId="165" fontId="0" fillId="0" borderId="3" xfId="1" applyNumberFormat="1" applyFont="1" applyBorder="1"/>
    <xf numFmtId="165" fontId="0" fillId="0" borderId="0" xfId="1" applyNumberFormat="1" applyFont="1"/>
    <xf numFmtId="165" fontId="0" fillId="0" borderId="1" xfId="1" applyNumberFormat="1" applyFont="1" applyBorder="1"/>
    <xf numFmtId="165" fontId="0" fillId="0" borderId="2" xfId="1" applyNumberFormat="1" applyFont="1" applyBorder="1"/>
    <xf numFmtId="9" fontId="0" fillId="0" borderId="3" xfId="2" applyFont="1" applyBorder="1"/>
    <xf numFmtId="0" fontId="2" fillId="0" borderId="0" xfId="0" applyFont="1" applyAlignment="1">
      <alignment horizontal="centerContinuous"/>
    </xf>
    <xf numFmtId="0" fontId="0" fillId="0" borderId="4" xfId="0" applyBorder="1" applyAlignment="1">
      <alignment horizontal="centerContinuous"/>
    </xf>
    <xf numFmtId="0" fontId="4" fillId="0" borderId="2" xfId="0" applyFont="1" applyBorder="1"/>
    <xf numFmtId="0" fontId="5" fillId="0" borderId="3" xfId="0" applyFont="1" applyBorder="1"/>
    <xf numFmtId="165" fontId="0" fillId="0" borderId="4" xfId="1" applyNumberFormat="1" applyFont="1" applyBorder="1"/>
    <xf numFmtId="0" fontId="5" fillId="0" borderId="2" xfId="0" applyFont="1" applyBorder="1"/>
    <xf numFmtId="165" fontId="0" fillId="0" borderId="5" xfId="1" applyNumberFormat="1" applyFont="1" applyBorder="1"/>
    <xf numFmtId="0" fontId="0" fillId="0" borderId="3" xfId="0" applyBorder="1"/>
    <xf numFmtId="0" fontId="0" fillId="0" borderId="4" xfId="0" applyBorder="1"/>
    <xf numFmtId="9" fontId="0" fillId="0" borderId="0" xfId="2" applyFont="1"/>
    <xf numFmtId="9" fontId="0" fillId="0" borderId="4" xfId="2" applyFont="1" applyBorder="1"/>
    <xf numFmtId="0" fontId="2" fillId="0" borderId="3" xfId="0" applyFont="1" applyBorder="1" applyAlignment="1">
      <alignment horizontal="centerContinuous"/>
    </xf>
    <xf numFmtId="9" fontId="5" fillId="0" borderId="2" xfId="2" applyFont="1" applyBorder="1"/>
    <xf numFmtId="164" fontId="6" fillId="0" borderId="2" xfId="1" applyNumberFormat="1" applyFont="1" applyBorder="1" applyAlignment="1">
      <alignment horizontal="left"/>
    </xf>
    <xf numFmtId="164" fontId="3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4" fillId="0" borderId="0" xfId="0" applyFont="1" applyAlignment="1">
      <alignment horizontal="right"/>
    </xf>
    <xf numFmtId="164" fontId="0" fillId="0" borderId="0" xfId="0" applyNumberFormat="1"/>
    <xf numFmtId="164" fontId="0" fillId="0" borderId="0" xfId="1" applyNumberFormat="1" applyFont="1"/>
    <xf numFmtId="9" fontId="0" fillId="0" borderId="0" xfId="0" applyNumberFormat="1"/>
    <xf numFmtId="166" fontId="0" fillId="0" borderId="3" xfId="2" applyNumberFormat="1" applyFont="1" applyBorder="1"/>
    <xf numFmtId="166" fontId="0" fillId="0" borderId="0" xfId="2" applyNumberFormat="1" applyFont="1"/>
    <xf numFmtId="166" fontId="0" fillId="0" borderId="4" xfId="2" applyNumberFormat="1" applyFont="1" applyBorder="1"/>
    <xf numFmtId="166" fontId="0" fillId="0" borderId="2" xfId="2" applyNumberFormat="1" applyFont="1" applyBorder="1"/>
    <xf numFmtId="166" fontId="0" fillId="0" borderId="1" xfId="2" applyNumberFormat="1" applyFont="1" applyBorder="1"/>
    <xf numFmtId="166" fontId="0" fillId="0" borderId="5" xfId="2" applyNumberFormat="1" applyFont="1" applyBorder="1"/>
    <xf numFmtId="164" fontId="0" fillId="0" borderId="3" xfId="1" applyNumberFormat="1" applyFont="1" applyBorder="1"/>
    <xf numFmtId="3" fontId="0" fillId="0" borderId="3" xfId="0" applyNumberFormat="1" applyBorder="1"/>
    <xf numFmtId="3" fontId="0" fillId="0" borderId="4" xfId="0" applyNumberForma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0" fontId="4" fillId="0" borderId="10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64" fontId="2" fillId="0" borderId="0" xfId="1" applyNumberFormat="1" applyFont="1"/>
    <xf numFmtId="167" fontId="0" fillId="0" borderId="0" xfId="0" applyNumberFormat="1"/>
    <xf numFmtId="168" fontId="0" fillId="0" borderId="0" xfId="0" applyNumberFormat="1"/>
    <xf numFmtId="0" fontId="4" fillId="0" borderId="3" xfId="0" applyFont="1" applyBorder="1" applyAlignment="1">
      <alignment horizontal="right"/>
    </xf>
    <xf numFmtId="164" fontId="2" fillId="0" borderId="10" xfId="1" applyNumberFormat="1" applyFont="1" applyBorder="1" applyAlignment="1">
      <alignment horizontal="centerContinuous"/>
    </xf>
    <xf numFmtId="3" fontId="1" fillId="0" borderId="8" xfId="1" applyNumberFormat="1" applyBorder="1"/>
    <xf numFmtId="3" fontId="2" fillId="0" borderId="8" xfId="1" applyNumberFormat="1" applyFont="1" applyBorder="1"/>
    <xf numFmtId="3" fontId="1" fillId="0" borderId="7" xfId="1" applyNumberFormat="1" applyBorder="1"/>
  </cellXfs>
  <cellStyles count="17">
    <cellStyle name="Comma" xfId="1" builtinId="3"/>
    <cellStyle name="Comma 10" xfId="9" xr:uid="{00000000-0005-0000-0000-000009000000}"/>
    <cellStyle name="Comma 2 4" xfId="14" xr:uid="{00000000-0005-0000-0000-00000E000000}"/>
    <cellStyle name="Comma 3" xfId="8" xr:uid="{00000000-0005-0000-0000-000008000000}"/>
    <cellStyle name="Normal" xfId="0" builtinId="0"/>
    <cellStyle name="Normal 10 2 2" xfId="7" xr:uid="{00000000-0005-0000-0000-000007000000}"/>
    <cellStyle name="Normal 11" xfId="13" xr:uid="{00000000-0005-0000-0000-00000D000000}"/>
    <cellStyle name="Normal 12 5" xfId="6" xr:uid="{00000000-0005-0000-0000-000006000000}"/>
    <cellStyle name="Normal 2" xfId="3" xr:uid="{00000000-0005-0000-0000-000003000000}"/>
    <cellStyle name="Normal 2 2" xfId="5" xr:uid="{00000000-0005-0000-0000-000005000000}"/>
    <cellStyle name="Normal 2 3" xfId="15" xr:uid="{00000000-0005-0000-0000-00000F000000}"/>
    <cellStyle name="Normal 2 3 3" xfId="16" xr:uid="{00000000-0005-0000-0000-000010000000}"/>
    <cellStyle name="Normal 472" xfId="11" xr:uid="{00000000-0005-0000-0000-00000B000000}"/>
    <cellStyle name="Normal 5" xfId="10" xr:uid="{00000000-0005-0000-0000-00000A000000}"/>
    <cellStyle name="Normal 9" xfId="12" xr:uid="{00000000-0005-0000-0000-00000C000000}"/>
    <cellStyle name="Percent" xfId="2" builtinId="5"/>
    <cellStyle name="Percent 2" xfId="4" xr:uid="{00000000-0005-0000-0000-000004000000}"/>
  </cellStyles>
  <dxfs count="3">
    <dxf>
      <font>
        <b/>
        <sz val="11"/>
        <name val="calibri"/>
      </font>
    </dxf>
    <dxf>
      <font>
        <b/>
        <sz val="11"/>
        <name val="calibri"/>
      </font>
    </dxf>
    <dxf>
      <font>
        <b/>
        <sz val="11"/>
        <name val="calibri"/>
      </font>
    </dxf>
  </dxfs>
  <tableStyles count="3" defaultTableStyle="TableStyleMedium2" defaultPivotStyle="PivotStyleLight16">
    <tableStyle name="CustomTableStyle_NECTABLE_Extraction1" pivot="0" count="1" xr9:uid="{00000000-0011-0000-FFFF-FFFF00000000}">
      <tableStyleElement type="headerRow" dxfId="2"/>
    </tableStyle>
    <tableStyle name="CustomTableStyle_NECTABLE_Orders" pivot="0" count="1" xr9:uid="{00000000-0011-0000-FFFF-FFFF01000000}">
      <tableStyleElement type="headerRow" dxfId="1"/>
    </tableStyle>
    <tableStyle name="CustomTableStyle_NECTABLE_Extraction2" pivot="0" count="1" xr9:uid="{00000000-0011-0000-FFFF-FFFF02000000}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H84"/>
  <sheetViews>
    <sheetView showGridLines="0" tabSelected="1" zoomScaleNormal="100" zoomScaleSheetLayoutView="100" workbookViewId="0">
      <pane xSplit="1" ySplit="2" topLeftCell="J3" activePane="bottomRight" state="frozen"/>
      <selection pane="topRight" activeCell="B1" sqref="B1"/>
      <selection pane="bottomLeft" activeCell="A3" sqref="A3"/>
      <selection pane="bottomRight"/>
    </sheetView>
  </sheetViews>
  <sheetFormatPr defaultColWidth="8.77734375" defaultRowHeight="14.4" x14ac:dyDescent="0.3"/>
  <cols>
    <col min="1" max="1" width="55.77734375" customWidth="1"/>
    <col min="2" max="29" width="9.44140625" customWidth="1"/>
  </cols>
  <sheetData>
    <row r="1" spans="1:34" ht="18" customHeight="1" x14ac:dyDescent="0.35">
      <c r="A1" s="1" t="s">
        <v>0</v>
      </c>
      <c r="B1" s="2">
        <v>2022</v>
      </c>
      <c r="C1" s="3"/>
      <c r="D1" s="3"/>
      <c r="E1" s="4"/>
      <c r="F1" s="2">
        <v>2023</v>
      </c>
      <c r="G1" s="3"/>
      <c r="H1" s="3"/>
      <c r="I1" s="4"/>
      <c r="J1" s="2">
        <v>2024</v>
      </c>
      <c r="K1" s="3"/>
      <c r="L1" s="3"/>
      <c r="M1" s="4"/>
      <c r="N1" s="2">
        <v>2025</v>
      </c>
      <c r="O1" s="3"/>
      <c r="P1" s="3"/>
      <c r="Q1" s="4"/>
      <c r="R1" s="2">
        <v>2026</v>
      </c>
      <c r="S1" s="3"/>
      <c r="T1" s="3"/>
      <c r="U1" s="87"/>
      <c r="V1" s="81" t="s">
        <v>1</v>
      </c>
      <c r="W1" s="3"/>
      <c r="X1" s="3"/>
      <c r="Y1" s="3"/>
      <c r="Z1" s="3"/>
      <c r="AA1" s="5"/>
      <c r="AB1" s="47"/>
      <c r="AC1" s="47"/>
    </row>
    <row r="2" spans="1:34" x14ac:dyDescent="0.3">
      <c r="A2" s="60" t="s">
        <v>2</v>
      </c>
      <c r="B2" s="6" t="s">
        <v>3</v>
      </c>
      <c r="C2" s="7" t="s">
        <v>4</v>
      </c>
      <c r="D2" s="7" t="s">
        <v>5</v>
      </c>
      <c r="E2" s="8" t="s">
        <v>6</v>
      </c>
      <c r="F2" s="6" t="s">
        <v>3</v>
      </c>
      <c r="G2" s="7" t="s">
        <v>4</v>
      </c>
      <c r="H2" s="7" t="s">
        <v>5</v>
      </c>
      <c r="I2" s="8" t="s">
        <v>6</v>
      </c>
      <c r="J2" s="6" t="s">
        <v>3</v>
      </c>
      <c r="K2" s="7" t="s">
        <v>4</v>
      </c>
      <c r="L2" s="7" t="s">
        <v>5</v>
      </c>
      <c r="M2" s="8" t="s">
        <v>6</v>
      </c>
      <c r="N2" s="6" t="s">
        <v>3</v>
      </c>
      <c r="O2" s="7" t="s">
        <v>4</v>
      </c>
      <c r="P2" s="7" t="s">
        <v>5</v>
      </c>
      <c r="Q2" s="8" t="s">
        <v>6</v>
      </c>
      <c r="R2" s="6" t="s">
        <v>3</v>
      </c>
      <c r="S2" s="7" t="s">
        <v>4</v>
      </c>
      <c r="T2" s="7" t="s">
        <v>5</v>
      </c>
      <c r="U2" s="7" t="s">
        <v>6</v>
      </c>
      <c r="V2" s="82"/>
      <c r="W2" s="7" t="s">
        <v>7</v>
      </c>
      <c r="X2" s="7" t="s">
        <v>8</v>
      </c>
      <c r="Y2" s="7" t="s">
        <v>9</v>
      </c>
      <c r="Z2" s="7" t="s">
        <v>10</v>
      </c>
      <c r="AA2" s="8" t="s">
        <v>11</v>
      </c>
      <c r="AB2" s="63"/>
      <c r="AC2" s="63"/>
      <c r="AD2" s="63"/>
    </row>
    <row r="3" spans="1:34" x14ac:dyDescent="0.3">
      <c r="A3" s="9" t="s">
        <v>12</v>
      </c>
      <c r="B3" s="10">
        <v>11847</v>
      </c>
      <c r="C3" s="11">
        <v>14608</v>
      </c>
      <c r="D3" s="11">
        <v>13451</v>
      </c>
      <c r="E3" s="12">
        <v>17460</v>
      </c>
      <c r="F3" s="10">
        <v>14078</v>
      </c>
      <c r="G3" s="11">
        <v>16990</v>
      </c>
      <c r="H3" s="11">
        <v>13602</v>
      </c>
      <c r="I3" s="12">
        <v>13804</v>
      </c>
      <c r="J3" s="10">
        <v>12648</v>
      </c>
      <c r="K3" s="11">
        <v>12991</v>
      </c>
      <c r="L3" s="11">
        <v>12968</v>
      </c>
      <c r="M3" s="12">
        <v>16787</v>
      </c>
      <c r="N3" s="10">
        <v>14355</v>
      </c>
      <c r="O3" s="11">
        <v>18672</v>
      </c>
      <c r="P3" s="11">
        <v>19000</v>
      </c>
      <c r="Q3" s="12">
        <v>23242.190302834671</v>
      </c>
      <c r="R3" s="10">
        <v>22913</v>
      </c>
      <c r="S3" s="11">
        <v>28862</v>
      </c>
      <c r="T3" s="11">
        <v>34278</v>
      </c>
      <c r="U3" s="11"/>
      <c r="V3" s="88"/>
      <c r="W3" s="11">
        <v>57366</v>
      </c>
      <c r="X3" s="11">
        <v>58474</v>
      </c>
      <c r="Y3" s="11">
        <v>55394</v>
      </c>
      <c r="Z3" s="11">
        <v>75269</v>
      </c>
      <c r="AA3" s="12">
        <v>86053</v>
      </c>
      <c r="AB3" s="11"/>
      <c r="AC3" s="11"/>
      <c r="AD3" s="41"/>
      <c r="AE3" s="41"/>
      <c r="AH3" s="41"/>
    </row>
    <row r="4" spans="1:34" x14ac:dyDescent="0.3">
      <c r="A4" s="9" t="s">
        <v>13</v>
      </c>
      <c r="B4" s="10">
        <v>0</v>
      </c>
      <c r="C4" s="11">
        <v>0</v>
      </c>
      <c r="D4" s="11">
        <v>0</v>
      </c>
      <c r="E4" s="12">
        <v>-1</v>
      </c>
      <c r="F4" s="10">
        <v>1</v>
      </c>
      <c r="G4" s="11">
        <v>1</v>
      </c>
      <c r="H4" s="11">
        <v>1</v>
      </c>
      <c r="I4" s="12">
        <v>27</v>
      </c>
      <c r="J4" s="10">
        <v>1</v>
      </c>
      <c r="K4" s="11">
        <v>0</v>
      </c>
      <c r="L4" s="11">
        <v>26</v>
      </c>
      <c r="M4" s="12">
        <v>87</v>
      </c>
      <c r="N4" s="10">
        <v>0</v>
      </c>
      <c r="O4" s="11">
        <v>0</v>
      </c>
      <c r="P4" s="11">
        <v>0</v>
      </c>
      <c r="Q4" s="12">
        <v>0</v>
      </c>
      <c r="R4" s="10">
        <v>0</v>
      </c>
      <c r="S4" s="11">
        <v>0</v>
      </c>
      <c r="T4" s="11">
        <v>0</v>
      </c>
      <c r="U4" s="11"/>
      <c r="V4" s="88"/>
      <c r="W4" s="11">
        <v>-1</v>
      </c>
      <c r="X4" s="11">
        <v>30</v>
      </c>
      <c r="Y4" s="11">
        <v>114</v>
      </c>
      <c r="Z4" s="11">
        <v>0</v>
      </c>
      <c r="AA4" s="12">
        <v>0</v>
      </c>
      <c r="AB4" s="11"/>
      <c r="AC4" s="11"/>
      <c r="AD4" s="41"/>
      <c r="AE4" s="41"/>
      <c r="AH4" s="41"/>
    </row>
    <row r="5" spans="1:34" s="17" customFormat="1" x14ac:dyDescent="0.3">
      <c r="A5" s="13" t="s">
        <v>14</v>
      </c>
      <c r="B5" s="14">
        <v>11847</v>
      </c>
      <c r="C5" s="15">
        <v>14608</v>
      </c>
      <c r="D5" s="15">
        <v>13451</v>
      </c>
      <c r="E5" s="16">
        <v>17460</v>
      </c>
      <c r="F5" s="14">
        <v>14078</v>
      </c>
      <c r="G5" s="15">
        <v>16991</v>
      </c>
      <c r="H5" s="15">
        <v>13602</v>
      </c>
      <c r="I5" s="16">
        <v>13833</v>
      </c>
      <c r="J5" s="14">
        <v>12649</v>
      </c>
      <c r="K5" s="15">
        <v>12991</v>
      </c>
      <c r="L5" s="15">
        <v>12994</v>
      </c>
      <c r="M5" s="16">
        <v>16874</v>
      </c>
      <c r="N5" s="14">
        <v>14355</v>
      </c>
      <c r="O5" s="15">
        <v>18672</v>
      </c>
      <c r="P5" s="15">
        <v>19000</v>
      </c>
      <c r="Q5" s="16">
        <v>23242.190302834671</v>
      </c>
      <c r="R5" s="14">
        <v>22913</v>
      </c>
      <c r="S5" s="15">
        <v>28862</v>
      </c>
      <c r="T5" s="15">
        <v>34278</v>
      </c>
      <c r="U5" s="15"/>
      <c r="V5" s="88"/>
      <c r="W5" s="15">
        <v>57366</v>
      </c>
      <c r="X5" s="15">
        <v>58504</v>
      </c>
      <c r="Y5" s="15">
        <v>55508</v>
      </c>
      <c r="Z5" s="15">
        <v>75269</v>
      </c>
      <c r="AA5" s="16">
        <v>86053</v>
      </c>
      <c r="AB5" s="11"/>
      <c r="AC5" s="11"/>
      <c r="AD5" s="41"/>
      <c r="AE5" s="41"/>
      <c r="AH5" s="41"/>
    </row>
    <row r="6" spans="1:34" s="17" customFormat="1" x14ac:dyDescent="0.3">
      <c r="A6" s="13"/>
      <c r="B6" s="14"/>
      <c r="C6" s="15"/>
      <c r="D6" s="15"/>
      <c r="E6" s="16"/>
      <c r="F6" s="14"/>
      <c r="G6" s="15"/>
      <c r="H6" s="15"/>
      <c r="I6" s="16"/>
      <c r="J6" s="14"/>
      <c r="K6" s="15"/>
      <c r="L6" s="15"/>
      <c r="M6" s="16"/>
      <c r="N6" s="14"/>
      <c r="O6" s="15"/>
      <c r="P6" s="15"/>
      <c r="Q6" s="16"/>
      <c r="R6" s="14"/>
      <c r="S6" s="15"/>
      <c r="T6" s="15"/>
      <c r="U6" s="15"/>
      <c r="V6" s="88"/>
      <c r="W6" s="15"/>
      <c r="X6" s="15"/>
      <c r="Y6" s="15"/>
      <c r="Z6" s="15"/>
      <c r="AA6" s="16"/>
      <c r="AB6" s="11"/>
      <c r="AC6" s="11"/>
      <c r="AE6" s="41"/>
      <c r="AH6" s="41"/>
    </row>
    <row r="7" spans="1:34" x14ac:dyDescent="0.3">
      <c r="A7" s="9" t="s">
        <v>15</v>
      </c>
      <c r="B7" s="10">
        <v>-6763</v>
      </c>
      <c r="C7" s="11">
        <v>-7713</v>
      </c>
      <c r="D7" s="11">
        <v>-7070</v>
      </c>
      <c r="E7" s="12">
        <v>-10468</v>
      </c>
      <c r="F7" s="10">
        <v>-6940</v>
      </c>
      <c r="G7" s="11">
        <v>-8637</v>
      </c>
      <c r="H7" s="11">
        <v>-6805</v>
      </c>
      <c r="I7" s="12">
        <v>-6852</v>
      </c>
      <c r="J7" s="10">
        <v>-6502</v>
      </c>
      <c r="K7" s="11">
        <v>-6845</v>
      </c>
      <c r="L7" s="11">
        <v>-6835</v>
      </c>
      <c r="M7" s="12">
        <v>-8603</v>
      </c>
      <c r="N7" s="10">
        <v>-7569</v>
      </c>
      <c r="O7" s="11">
        <v>-9592</v>
      </c>
      <c r="P7" s="11">
        <v>-9586</v>
      </c>
      <c r="Q7" s="12">
        <v>-12533</v>
      </c>
      <c r="R7" s="10">
        <v>-11879</v>
      </c>
      <c r="S7" s="11">
        <v>-15566</v>
      </c>
      <c r="T7" s="11">
        <v>-17295</v>
      </c>
      <c r="U7" s="11"/>
      <c r="V7" s="88"/>
      <c r="W7" s="11">
        <v>-32014</v>
      </c>
      <c r="X7" s="11">
        <v>-29234</v>
      </c>
      <c r="Y7" s="11">
        <v>-28784</v>
      </c>
      <c r="Z7" s="11">
        <v>-39281</v>
      </c>
      <c r="AA7" s="12">
        <v>-44740</v>
      </c>
      <c r="AB7" s="11"/>
      <c r="AC7" s="11"/>
      <c r="AD7" s="41"/>
      <c r="AE7" s="41"/>
      <c r="AH7" s="41"/>
    </row>
    <row r="8" spans="1:34" x14ac:dyDescent="0.3">
      <c r="A8" s="9" t="s">
        <v>16</v>
      </c>
      <c r="B8" s="10">
        <v>-2786</v>
      </c>
      <c r="C8" s="11">
        <v>-2845</v>
      </c>
      <c r="D8" s="11">
        <v>-2679</v>
      </c>
      <c r="E8" s="12">
        <v>-3648</v>
      </c>
      <c r="F8" s="10">
        <v>-3502</v>
      </c>
      <c r="G8" s="11">
        <v>-3889</v>
      </c>
      <c r="H8" s="11">
        <v>-3188</v>
      </c>
      <c r="I8" s="12">
        <v>-3561</v>
      </c>
      <c r="J8" s="10">
        <v>-4063</v>
      </c>
      <c r="K8" s="11">
        <v>-4074</v>
      </c>
      <c r="L8" s="11">
        <v>-3772</v>
      </c>
      <c r="M8" s="12">
        <v>-4246</v>
      </c>
      <c r="N8" s="10">
        <v>-4516</v>
      </c>
      <c r="O8" s="11">
        <v>-5164</v>
      </c>
      <c r="P8" s="11">
        <v>-4823</v>
      </c>
      <c r="Q8" s="12">
        <v>-5656</v>
      </c>
      <c r="R8" s="10">
        <v>-6675</v>
      </c>
      <c r="S8" s="11">
        <v>-6660</v>
      </c>
      <c r="T8" s="11">
        <v>-6324</v>
      </c>
      <c r="U8" s="11"/>
      <c r="V8" s="88"/>
      <c r="W8" s="11">
        <v>-11958</v>
      </c>
      <c r="X8" s="11">
        <v>-14140</v>
      </c>
      <c r="Y8" s="11">
        <v>-16157</v>
      </c>
      <c r="Z8" s="11">
        <v>-20159</v>
      </c>
      <c r="AA8" s="12">
        <v>-19659</v>
      </c>
      <c r="AB8" s="11"/>
      <c r="AC8" s="11"/>
      <c r="AD8" s="41"/>
      <c r="AE8" s="41"/>
      <c r="AH8" s="41"/>
    </row>
    <row r="9" spans="1:34" x14ac:dyDescent="0.3">
      <c r="A9" s="9" t="s">
        <v>17</v>
      </c>
      <c r="B9" s="10">
        <v>-500</v>
      </c>
      <c r="C9" s="11">
        <v>-703</v>
      </c>
      <c r="D9" s="11">
        <v>-773</v>
      </c>
      <c r="E9" s="12">
        <v>-577</v>
      </c>
      <c r="F9" s="10">
        <v>-1035</v>
      </c>
      <c r="G9" s="11">
        <v>-1285</v>
      </c>
      <c r="H9" s="11">
        <v>-913</v>
      </c>
      <c r="I9" s="12">
        <v>-1096</v>
      </c>
      <c r="J9" s="10">
        <v>-1021</v>
      </c>
      <c r="K9" s="11">
        <v>-1062</v>
      </c>
      <c r="L9" s="11">
        <v>-1314</v>
      </c>
      <c r="M9" s="12">
        <v>-1588</v>
      </c>
      <c r="N9" s="10">
        <v>-1062</v>
      </c>
      <c r="O9" s="11">
        <v>-1351</v>
      </c>
      <c r="P9" s="11">
        <v>-2202</v>
      </c>
      <c r="Q9" s="12">
        <v>-1495</v>
      </c>
      <c r="R9" s="10">
        <v>-1682</v>
      </c>
      <c r="S9" s="11">
        <v>-2167</v>
      </c>
      <c r="T9" s="11">
        <v>-2591</v>
      </c>
      <c r="U9" s="11"/>
      <c r="V9" s="88"/>
      <c r="W9" s="11">
        <v>-2552</v>
      </c>
      <c r="X9" s="11">
        <v>-4329</v>
      </c>
      <c r="Y9" s="11">
        <v>-4986</v>
      </c>
      <c r="Z9" s="11">
        <v>-6109</v>
      </c>
      <c r="AA9" s="12">
        <v>-6441</v>
      </c>
      <c r="AB9" s="11"/>
      <c r="AC9" s="11"/>
      <c r="AD9" s="41"/>
      <c r="AE9" s="41"/>
      <c r="AH9" s="41"/>
    </row>
    <row r="10" spans="1:34" x14ac:dyDescent="0.3">
      <c r="A10" s="13" t="s">
        <v>18</v>
      </c>
      <c r="B10" s="14">
        <v>-10049</v>
      </c>
      <c r="C10" s="15">
        <v>-11261</v>
      </c>
      <c r="D10" s="15">
        <v>-10522</v>
      </c>
      <c r="E10" s="16">
        <v>-14692</v>
      </c>
      <c r="F10" s="14">
        <v>-11477</v>
      </c>
      <c r="G10" s="15">
        <v>-13810</v>
      </c>
      <c r="H10" s="15">
        <v>-10906</v>
      </c>
      <c r="I10" s="16">
        <v>-11509</v>
      </c>
      <c r="J10" s="14">
        <v>-11586</v>
      </c>
      <c r="K10" s="15">
        <v>-11981</v>
      </c>
      <c r="L10" s="15">
        <v>-11921</v>
      </c>
      <c r="M10" s="16">
        <v>-14437</v>
      </c>
      <c r="N10" s="14">
        <v>-13148</v>
      </c>
      <c r="O10" s="15">
        <v>-16106</v>
      </c>
      <c r="P10" s="15">
        <v>-16611</v>
      </c>
      <c r="Q10" s="16">
        <v>-19683</v>
      </c>
      <c r="R10" s="14">
        <v>-20237</v>
      </c>
      <c r="S10" s="15">
        <v>-24393</v>
      </c>
      <c r="T10" s="15">
        <v>-26210</v>
      </c>
      <c r="U10" s="15"/>
      <c r="V10" s="88"/>
      <c r="W10" s="15">
        <v>-46524</v>
      </c>
      <c r="X10" s="15">
        <v>-47703</v>
      </c>
      <c r="Y10" s="15">
        <v>-49926</v>
      </c>
      <c r="Z10" s="15">
        <v>-65549</v>
      </c>
      <c r="AA10" s="16">
        <v>-70840</v>
      </c>
      <c r="AB10" s="11"/>
      <c r="AC10" s="11"/>
      <c r="AD10" s="41"/>
      <c r="AE10" s="41"/>
      <c r="AH10" s="41"/>
    </row>
    <row r="11" spans="1:34" x14ac:dyDescent="0.3">
      <c r="A11" s="13"/>
      <c r="B11" s="14"/>
      <c r="C11" s="15"/>
      <c r="D11" s="15"/>
      <c r="E11" s="16"/>
      <c r="F11" s="14"/>
      <c r="G11" s="15"/>
      <c r="H11" s="15"/>
      <c r="I11" s="16"/>
      <c r="J11" s="14"/>
      <c r="K11" s="15"/>
      <c r="L11" s="15"/>
      <c r="M11" s="16"/>
      <c r="N11" s="14"/>
      <c r="O11" s="15"/>
      <c r="P11" s="15"/>
      <c r="Q11" s="16"/>
      <c r="R11" s="14"/>
      <c r="S11" s="15"/>
      <c r="T11" s="15"/>
      <c r="U11" s="15"/>
      <c r="V11" s="88"/>
      <c r="W11" s="15"/>
      <c r="X11" s="15"/>
      <c r="Y11" s="15"/>
      <c r="Z11" s="15"/>
      <c r="AA11" s="16"/>
      <c r="AB11" s="11"/>
      <c r="AC11" s="11"/>
      <c r="AD11" s="41"/>
      <c r="AE11" s="41"/>
      <c r="AH11" s="41"/>
    </row>
    <row r="12" spans="1:34" x14ac:dyDescent="0.3">
      <c r="A12" s="9" t="s">
        <v>19</v>
      </c>
      <c r="B12" s="10">
        <v>-311</v>
      </c>
      <c r="C12" s="11">
        <v>-292</v>
      </c>
      <c r="D12" s="11">
        <v>-282</v>
      </c>
      <c r="E12" s="12">
        <v>-333</v>
      </c>
      <c r="F12" s="10">
        <v>-351</v>
      </c>
      <c r="G12" s="11">
        <v>-386</v>
      </c>
      <c r="H12" s="11">
        <v>-407</v>
      </c>
      <c r="I12" s="12">
        <v>-432</v>
      </c>
      <c r="J12" s="10">
        <v>-477</v>
      </c>
      <c r="K12" s="11">
        <v>-465</v>
      </c>
      <c r="L12" s="11">
        <v>-495</v>
      </c>
      <c r="M12" s="12">
        <v>-538</v>
      </c>
      <c r="N12" s="10">
        <v>-500</v>
      </c>
      <c r="O12" s="11">
        <v>-610</v>
      </c>
      <c r="P12" s="11">
        <v>-619</v>
      </c>
      <c r="Q12" s="12">
        <v>-644</v>
      </c>
      <c r="R12" s="10">
        <v>-663</v>
      </c>
      <c r="S12" s="11">
        <v>-643</v>
      </c>
      <c r="T12" s="11">
        <v>-762</v>
      </c>
      <c r="U12" s="11"/>
      <c r="V12" s="88"/>
      <c r="W12" s="11">
        <v>-1218</v>
      </c>
      <c r="X12" s="11">
        <v>-1576</v>
      </c>
      <c r="Y12" s="11">
        <v>-1975</v>
      </c>
      <c r="Z12" s="11">
        <v>-2372</v>
      </c>
      <c r="AA12" s="12">
        <v>-2069</v>
      </c>
      <c r="AB12" s="11"/>
      <c r="AC12" s="11"/>
      <c r="AD12" s="41"/>
      <c r="AE12" s="41"/>
      <c r="AH12" s="41"/>
    </row>
    <row r="13" spans="1:34" x14ac:dyDescent="0.3">
      <c r="A13" s="9" t="s">
        <v>20</v>
      </c>
      <c r="B13" s="10">
        <v>-88</v>
      </c>
      <c r="C13" s="11">
        <v>-82</v>
      </c>
      <c r="D13" s="11">
        <v>-78</v>
      </c>
      <c r="E13" s="12">
        <v>-76</v>
      </c>
      <c r="F13" s="10">
        <v>-69</v>
      </c>
      <c r="G13" s="11">
        <v>-66</v>
      </c>
      <c r="H13" s="11">
        <v>-77</v>
      </c>
      <c r="I13" s="12">
        <v>-71</v>
      </c>
      <c r="J13" s="10">
        <v>-81</v>
      </c>
      <c r="K13" s="11">
        <v>-79</v>
      </c>
      <c r="L13" s="11">
        <v>-80</v>
      </c>
      <c r="M13" s="12">
        <v>-77</v>
      </c>
      <c r="N13" s="10">
        <v>-117</v>
      </c>
      <c r="O13" s="11">
        <v>-126</v>
      </c>
      <c r="P13" s="11">
        <v>-160</v>
      </c>
      <c r="Q13" s="12">
        <v>-160</v>
      </c>
      <c r="R13" s="10">
        <v>-203</v>
      </c>
      <c r="S13" s="11">
        <v>-210</v>
      </c>
      <c r="T13" s="11">
        <v>-228</v>
      </c>
      <c r="U13" s="11"/>
      <c r="V13" s="88"/>
      <c r="W13" s="11">
        <v>-324</v>
      </c>
      <c r="X13" s="11">
        <v>-283</v>
      </c>
      <c r="Y13" s="11">
        <v>-318</v>
      </c>
      <c r="Z13" s="11">
        <v>-563</v>
      </c>
      <c r="AA13" s="12">
        <v>-642</v>
      </c>
      <c r="AB13" s="11"/>
      <c r="AC13" s="11"/>
      <c r="AD13" s="41"/>
      <c r="AE13" s="41"/>
      <c r="AH13" s="41"/>
    </row>
    <row r="14" spans="1:34" x14ac:dyDescent="0.3">
      <c r="A14" s="13" t="s">
        <v>21</v>
      </c>
      <c r="B14" s="14">
        <v>-398</v>
      </c>
      <c r="C14" s="15">
        <v>-375</v>
      </c>
      <c r="D14" s="15">
        <v>-360</v>
      </c>
      <c r="E14" s="16">
        <v>-409</v>
      </c>
      <c r="F14" s="14">
        <v>-420</v>
      </c>
      <c r="G14" s="15">
        <v>-452</v>
      </c>
      <c r="H14" s="15">
        <v>-484</v>
      </c>
      <c r="I14" s="16">
        <v>-503</v>
      </c>
      <c r="J14" s="14">
        <v>-558</v>
      </c>
      <c r="K14" s="15">
        <v>-544</v>
      </c>
      <c r="L14" s="15">
        <v>-575</v>
      </c>
      <c r="M14" s="16">
        <v>-616</v>
      </c>
      <c r="N14" s="14">
        <v>-617</v>
      </c>
      <c r="O14" s="15">
        <v>-736</v>
      </c>
      <c r="P14" s="15">
        <v>-778</v>
      </c>
      <c r="Q14" s="16">
        <v>-803</v>
      </c>
      <c r="R14" s="14">
        <v>-866</v>
      </c>
      <c r="S14" s="15">
        <v>-853</v>
      </c>
      <c r="T14" s="15">
        <v>-991</v>
      </c>
      <c r="U14" s="15"/>
      <c r="V14" s="88"/>
      <c r="W14" s="15">
        <v>-1542</v>
      </c>
      <c r="X14" s="15">
        <v>-1859</v>
      </c>
      <c r="Y14" s="15">
        <v>-2293</v>
      </c>
      <c r="Z14" s="15">
        <v>-2935</v>
      </c>
      <c r="AA14" s="16">
        <v>-2710</v>
      </c>
      <c r="AB14" s="11"/>
      <c r="AC14" s="11"/>
      <c r="AD14" s="41"/>
      <c r="AE14" s="41"/>
      <c r="AH14" s="41"/>
    </row>
    <row r="15" spans="1:34" x14ac:dyDescent="0.3">
      <c r="A15" s="13" t="s">
        <v>22</v>
      </c>
      <c r="B15" s="14">
        <v>1400</v>
      </c>
      <c r="C15" s="15">
        <v>2972</v>
      </c>
      <c r="D15" s="15">
        <v>2569</v>
      </c>
      <c r="E15" s="16">
        <v>2358</v>
      </c>
      <c r="F15" s="14">
        <v>2181</v>
      </c>
      <c r="G15" s="15">
        <v>2728</v>
      </c>
      <c r="H15" s="15">
        <v>2211</v>
      </c>
      <c r="I15" s="16">
        <v>1823</v>
      </c>
      <c r="J15" s="14">
        <v>504</v>
      </c>
      <c r="K15" s="15">
        <v>466</v>
      </c>
      <c r="L15" s="15">
        <v>498</v>
      </c>
      <c r="M15" s="16">
        <v>1821</v>
      </c>
      <c r="N15" s="14">
        <v>591</v>
      </c>
      <c r="O15" s="15">
        <v>1829</v>
      </c>
      <c r="P15" s="15">
        <v>1610</v>
      </c>
      <c r="Q15" s="16">
        <v>2756</v>
      </c>
      <c r="R15" s="14">
        <v>1810</v>
      </c>
      <c r="S15" s="15">
        <v>3615</v>
      </c>
      <c r="T15" s="15">
        <v>7077</v>
      </c>
      <c r="U15" s="15"/>
      <c r="V15" s="89"/>
      <c r="W15" s="15">
        <v>9300</v>
      </c>
      <c r="X15" s="15">
        <v>8942</v>
      </c>
      <c r="Y15" s="15">
        <v>3289</v>
      </c>
      <c r="Z15" s="15">
        <v>6785</v>
      </c>
      <c r="AA15" s="16">
        <v>12502</v>
      </c>
      <c r="AB15" s="11"/>
      <c r="AC15" s="11"/>
      <c r="AD15" s="41"/>
      <c r="AE15" s="41"/>
      <c r="AH15" s="41"/>
    </row>
    <row r="16" spans="1:34" x14ac:dyDescent="0.3">
      <c r="A16" s="13"/>
      <c r="B16" s="14"/>
      <c r="C16" s="15"/>
      <c r="D16" s="15"/>
      <c r="E16" s="16"/>
      <c r="F16" s="14"/>
      <c r="G16" s="15"/>
      <c r="H16" s="15"/>
      <c r="I16" s="16"/>
      <c r="J16" s="14"/>
      <c r="K16" s="15"/>
      <c r="L16" s="15"/>
      <c r="M16" s="16"/>
      <c r="N16" s="14"/>
      <c r="O16" s="15"/>
      <c r="P16" s="15"/>
      <c r="Q16" s="16"/>
      <c r="R16" s="14"/>
      <c r="S16" s="15"/>
      <c r="T16" s="15"/>
      <c r="U16" s="15"/>
      <c r="V16" s="88"/>
      <c r="W16" s="15"/>
      <c r="X16" s="15"/>
      <c r="Y16" s="15"/>
      <c r="Z16" s="15"/>
      <c r="AA16" s="16"/>
      <c r="AB16" s="11"/>
      <c r="AC16" s="11"/>
      <c r="AD16" s="41"/>
      <c r="AE16" s="41"/>
      <c r="AH16" s="41"/>
    </row>
    <row r="17" spans="1:34" x14ac:dyDescent="0.3">
      <c r="A17" s="9" t="s">
        <v>23</v>
      </c>
      <c r="B17" s="10">
        <v>0</v>
      </c>
      <c r="C17" s="11">
        <v>0</v>
      </c>
      <c r="D17" s="11">
        <v>1</v>
      </c>
      <c r="E17" s="12">
        <v>39</v>
      </c>
      <c r="F17" s="10">
        <v>1</v>
      </c>
      <c r="G17" s="11">
        <v>2</v>
      </c>
      <c r="H17" s="11">
        <v>5</v>
      </c>
      <c r="I17" s="12">
        <v>244</v>
      </c>
      <c r="J17" s="10">
        <v>2</v>
      </c>
      <c r="K17" s="11">
        <v>0</v>
      </c>
      <c r="L17" s="11">
        <v>1</v>
      </c>
      <c r="M17" s="12">
        <v>312</v>
      </c>
      <c r="N17" s="10">
        <v>82</v>
      </c>
      <c r="O17" s="11">
        <v>52</v>
      </c>
      <c r="P17" s="11">
        <v>29</v>
      </c>
      <c r="Q17" s="12">
        <v>21</v>
      </c>
      <c r="R17" s="10">
        <v>-11</v>
      </c>
      <c r="S17" s="11">
        <v>87</v>
      </c>
      <c r="T17" s="11">
        <v>54</v>
      </c>
      <c r="U17" s="11"/>
      <c r="V17" s="89"/>
      <c r="W17" s="11">
        <v>40</v>
      </c>
      <c r="X17" s="11">
        <v>252</v>
      </c>
      <c r="Y17" s="11">
        <v>315</v>
      </c>
      <c r="Z17" s="11">
        <v>184</v>
      </c>
      <c r="AA17" s="12">
        <v>129</v>
      </c>
      <c r="AB17" s="11"/>
      <c r="AC17" s="11"/>
      <c r="AD17" s="41"/>
      <c r="AE17" s="41"/>
      <c r="AH17" s="41"/>
    </row>
    <row r="18" spans="1:34" x14ac:dyDescent="0.3">
      <c r="A18" s="9" t="s">
        <v>24</v>
      </c>
      <c r="B18" s="10">
        <v>-42</v>
      </c>
      <c r="C18" s="11">
        <v>-99</v>
      </c>
      <c r="D18" s="11">
        <v>-36</v>
      </c>
      <c r="E18" s="12">
        <v>-52</v>
      </c>
      <c r="F18" s="10">
        <v>-44</v>
      </c>
      <c r="G18" s="11">
        <v>-52</v>
      </c>
      <c r="H18" s="11">
        <v>-66</v>
      </c>
      <c r="I18" s="12">
        <v>-79</v>
      </c>
      <c r="J18" s="10">
        <v>-101</v>
      </c>
      <c r="K18" s="11">
        <v>-69</v>
      </c>
      <c r="L18" s="11">
        <v>-72</v>
      </c>
      <c r="M18" s="12">
        <v>-67</v>
      </c>
      <c r="N18" s="10">
        <v>-45</v>
      </c>
      <c r="O18" s="11">
        <v>-69</v>
      </c>
      <c r="P18" s="11">
        <v>-59</v>
      </c>
      <c r="Q18" s="12">
        <v>-64</v>
      </c>
      <c r="R18" s="10">
        <v>-13</v>
      </c>
      <c r="S18" s="11">
        <v>-585</v>
      </c>
      <c r="T18" s="11">
        <v>-186</v>
      </c>
      <c r="U18" s="11"/>
      <c r="V18" s="88"/>
      <c r="W18" s="11">
        <v>-229</v>
      </c>
      <c r="X18" s="11">
        <v>-241</v>
      </c>
      <c r="Y18" s="11">
        <v>-310</v>
      </c>
      <c r="Z18" s="11">
        <v>-237</v>
      </c>
      <c r="AA18" s="12">
        <v>-783</v>
      </c>
      <c r="AB18" s="11"/>
      <c r="AC18" s="11"/>
      <c r="AD18" s="41"/>
      <c r="AE18" s="41"/>
      <c r="AH18" s="41"/>
    </row>
    <row r="19" spans="1:34" x14ac:dyDescent="0.3">
      <c r="A19" s="9" t="s">
        <v>25</v>
      </c>
      <c r="B19" s="10">
        <v>-525</v>
      </c>
      <c r="C19" s="11">
        <v>550</v>
      </c>
      <c r="D19" s="11">
        <v>455</v>
      </c>
      <c r="E19" s="12">
        <v>-733</v>
      </c>
      <c r="F19" s="10">
        <v>1040</v>
      </c>
      <c r="G19" s="11">
        <v>367</v>
      </c>
      <c r="H19" s="11">
        <v>-652</v>
      </c>
      <c r="I19" s="12">
        <v>-117</v>
      </c>
      <c r="J19" s="10">
        <v>1061</v>
      </c>
      <c r="K19" s="11">
        <v>-187</v>
      </c>
      <c r="L19" s="11">
        <v>311</v>
      </c>
      <c r="M19" s="12">
        <v>900</v>
      </c>
      <c r="N19" s="10">
        <v>-504</v>
      </c>
      <c r="O19" s="11">
        <v>-1187</v>
      </c>
      <c r="P19" s="11">
        <v>180</v>
      </c>
      <c r="Q19" s="12">
        <v>771</v>
      </c>
      <c r="R19" s="10">
        <v>-1297</v>
      </c>
      <c r="S19" s="11">
        <v>502</v>
      </c>
      <c r="T19" s="11">
        <v>-787</v>
      </c>
      <c r="U19" s="11"/>
      <c r="V19" s="88"/>
      <c r="W19" s="11">
        <v>-253</v>
      </c>
      <c r="X19" s="11">
        <v>638</v>
      </c>
      <c r="Y19" s="11">
        <v>2084</v>
      </c>
      <c r="Z19" s="11">
        <v>-739</v>
      </c>
      <c r="AA19" s="12">
        <v>-1581</v>
      </c>
      <c r="AB19" s="11"/>
      <c r="AC19" s="11"/>
      <c r="AD19" s="41"/>
      <c r="AE19" s="41"/>
      <c r="AH19" s="41"/>
    </row>
    <row r="20" spans="1:34" x14ac:dyDescent="0.3">
      <c r="A20" s="13" t="s">
        <v>26</v>
      </c>
      <c r="B20" s="14">
        <v>-568</v>
      </c>
      <c r="C20" s="15">
        <v>451</v>
      </c>
      <c r="D20" s="15">
        <v>420</v>
      </c>
      <c r="E20" s="16">
        <v>-746</v>
      </c>
      <c r="F20" s="14">
        <v>996</v>
      </c>
      <c r="G20" s="15">
        <v>316</v>
      </c>
      <c r="H20" s="15">
        <v>-714</v>
      </c>
      <c r="I20" s="16">
        <v>50</v>
      </c>
      <c r="J20" s="14">
        <v>962</v>
      </c>
      <c r="K20" s="15">
        <v>-256</v>
      </c>
      <c r="L20" s="15">
        <v>240</v>
      </c>
      <c r="M20" s="16">
        <v>1144</v>
      </c>
      <c r="N20" s="14">
        <v>-467</v>
      </c>
      <c r="O20" s="15">
        <v>-1204</v>
      </c>
      <c r="P20" s="15">
        <v>150</v>
      </c>
      <c r="Q20" s="16">
        <v>728</v>
      </c>
      <c r="R20" s="14">
        <v>-1321</v>
      </c>
      <c r="S20" s="15">
        <v>4</v>
      </c>
      <c r="T20" s="15">
        <v>-918</v>
      </c>
      <c r="U20" s="15"/>
      <c r="V20" s="88"/>
      <c r="W20" s="15">
        <v>-442</v>
      </c>
      <c r="X20" s="15">
        <v>648</v>
      </c>
      <c r="Y20" s="15">
        <v>2090</v>
      </c>
      <c r="Z20" s="15">
        <v>-792</v>
      </c>
      <c r="AA20" s="16">
        <v>-2235</v>
      </c>
      <c r="AB20" s="11"/>
      <c r="AC20" s="11"/>
      <c r="AD20" s="41"/>
      <c r="AE20" s="41"/>
      <c r="AH20" s="41"/>
    </row>
    <row r="21" spans="1:34" x14ac:dyDescent="0.3">
      <c r="A21" s="13"/>
      <c r="B21" s="14"/>
      <c r="C21" s="15"/>
      <c r="D21" s="15"/>
      <c r="E21" s="16"/>
      <c r="F21" s="14"/>
      <c r="G21" s="15"/>
      <c r="H21" s="15"/>
      <c r="I21" s="16"/>
      <c r="J21" s="14"/>
      <c r="K21" s="15"/>
      <c r="L21" s="15"/>
      <c r="M21" s="16"/>
      <c r="N21" s="14"/>
      <c r="O21" s="15"/>
      <c r="P21" s="15"/>
      <c r="Q21" s="16"/>
      <c r="R21" s="14"/>
      <c r="S21" s="15"/>
      <c r="T21" s="15"/>
      <c r="U21" s="15"/>
      <c r="V21" s="89"/>
      <c r="W21" s="15"/>
      <c r="X21" s="15"/>
      <c r="Y21" s="15"/>
      <c r="Z21" s="15"/>
      <c r="AA21" s="16"/>
      <c r="AC21" s="43"/>
      <c r="AD21" s="41"/>
      <c r="AE21" s="41"/>
      <c r="AH21" s="41"/>
    </row>
    <row r="22" spans="1:34" x14ac:dyDescent="0.3">
      <c r="A22" s="13" t="s">
        <v>27</v>
      </c>
      <c r="B22" s="14">
        <v>832</v>
      </c>
      <c r="C22" s="15">
        <v>3423</v>
      </c>
      <c r="D22" s="15">
        <v>2989</v>
      </c>
      <c r="E22" s="16">
        <v>1613</v>
      </c>
      <c r="F22" s="14">
        <v>3177</v>
      </c>
      <c r="G22" s="15">
        <v>3045</v>
      </c>
      <c r="H22" s="15">
        <v>1497</v>
      </c>
      <c r="I22" s="16">
        <v>1873</v>
      </c>
      <c r="J22" s="14">
        <v>1466</v>
      </c>
      <c r="K22" s="15">
        <v>210</v>
      </c>
      <c r="L22" s="15">
        <v>738</v>
      </c>
      <c r="M22" s="16">
        <v>2965</v>
      </c>
      <c r="N22" s="14">
        <v>124</v>
      </c>
      <c r="O22" s="15">
        <v>625</v>
      </c>
      <c r="P22" s="15">
        <v>1761</v>
      </c>
      <c r="Q22" s="16">
        <v>3484</v>
      </c>
      <c r="R22" s="14">
        <v>489</v>
      </c>
      <c r="S22" s="15">
        <v>3619</v>
      </c>
      <c r="T22" s="15">
        <v>6159</v>
      </c>
      <c r="U22" s="15"/>
      <c r="V22" s="88"/>
      <c r="W22" s="15">
        <v>8858</v>
      </c>
      <c r="X22" s="15">
        <v>9590</v>
      </c>
      <c r="Y22" s="15">
        <v>5379</v>
      </c>
      <c r="Z22" s="15">
        <v>5993</v>
      </c>
      <c r="AA22" s="16">
        <v>10267</v>
      </c>
      <c r="AC22" s="43"/>
      <c r="AD22" s="41"/>
      <c r="AE22" s="41"/>
      <c r="AH22" s="41"/>
    </row>
    <row r="23" spans="1:34" x14ac:dyDescent="0.3">
      <c r="A23" s="9" t="s">
        <v>28</v>
      </c>
      <c r="B23" s="10">
        <v>-560</v>
      </c>
      <c r="C23" s="11">
        <v>-527</v>
      </c>
      <c r="D23" s="11">
        <v>-496</v>
      </c>
      <c r="E23" s="12">
        <v>-486</v>
      </c>
      <c r="F23" s="10">
        <v>-699</v>
      </c>
      <c r="G23" s="11">
        <v>-670</v>
      </c>
      <c r="H23" s="11">
        <v>-329</v>
      </c>
      <c r="I23" s="12">
        <v>-421</v>
      </c>
      <c r="J23" s="10">
        <v>-345</v>
      </c>
      <c r="K23" s="11">
        <v>-89</v>
      </c>
      <c r="L23" s="11">
        <v>-201</v>
      </c>
      <c r="M23" s="12">
        <v>-701</v>
      </c>
      <c r="N23" s="10">
        <v>-59</v>
      </c>
      <c r="O23" s="11">
        <v>-185</v>
      </c>
      <c r="P23" s="11">
        <v>-386</v>
      </c>
      <c r="Q23" s="12">
        <v>-678.24374670076168</v>
      </c>
      <c r="R23" s="10">
        <v>-254</v>
      </c>
      <c r="S23" s="11">
        <v>-837</v>
      </c>
      <c r="T23" s="11">
        <v>-1420</v>
      </c>
      <c r="U23" s="11"/>
      <c r="V23" s="89"/>
      <c r="W23" s="11">
        <v>-2069</v>
      </c>
      <c r="X23" s="11">
        <v>-2119</v>
      </c>
      <c r="Y23" s="11">
        <v>-1337</v>
      </c>
      <c r="Z23" s="11">
        <v>-1308.8861345241471</v>
      </c>
      <c r="AA23" s="12">
        <v>-2511</v>
      </c>
      <c r="AC23" s="43"/>
      <c r="AD23" s="41"/>
      <c r="AE23" s="41"/>
      <c r="AH23" s="41"/>
    </row>
    <row r="24" spans="1:34" x14ac:dyDescent="0.3">
      <c r="A24" s="18" t="s">
        <v>103</v>
      </c>
      <c r="B24" s="19">
        <v>272</v>
      </c>
      <c r="C24" s="20">
        <v>2897</v>
      </c>
      <c r="D24" s="20">
        <v>2493</v>
      </c>
      <c r="E24" s="21">
        <v>1126</v>
      </c>
      <c r="F24" s="19">
        <v>2478</v>
      </c>
      <c r="G24" s="20">
        <v>2375</v>
      </c>
      <c r="H24" s="20">
        <v>1168</v>
      </c>
      <c r="I24" s="21">
        <v>1451</v>
      </c>
      <c r="J24" s="19">
        <v>1121</v>
      </c>
      <c r="K24" s="20">
        <v>121</v>
      </c>
      <c r="L24" s="20">
        <v>537</v>
      </c>
      <c r="M24" s="21">
        <v>2264</v>
      </c>
      <c r="N24" s="19">
        <v>64</v>
      </c>
      <c r="O24" s="20">
        <v>440</v>
      </c>
      <c r="P24" s="20">
        <v>1374</v>
      </c>
      <c r="Q24" s="21">
        <v>2805.6558514896878</v>
      </c>
      <c r="R24" s="19">
        <v>234</v>
      </c>
      <c r="S24" s="20">
        <v>2782</v>
      </c>
      <c r="T24" s="20">
        <v>4739</v>
      </c>
      <c r="U24" s="20"/>
      <c r="V24" s="90"/>
      <c r="W24" s="20">
        <v>6789</v>
      </c>
      <c r="X24" s="20">
        <v>7471</v>
      </c>
      <c r="Y24" s="20">
        <v>4042</v>
      </c>
      <c r="Z24" s="20">
        <v>4684.4910625987968</v>
      </c>
      <c r="AA24" s="21">
        <v>7756</v>
      </c>
      <c r="AC24" s="43"/>
      <c r="AD24" s="41"/>
      <c r="AE24" s="41"/>
      <c r="AH24" s="41"/>
    </row>
    <row r="25" spans="1:34" x14ac:dyDescent="0.3">
      <c r="A25" s="8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83"/>
      <c r="P25" s="15"/>
      <c r="Q25" s="15"/>
      <c r="R25" s="15"/>
      <c r="S25" s="15"/>
      <c r="T25" s="15"/>
      <c r="U25" s="15"/>
      <c r="V25" s="23"/>
      <c r="W25" s="15"/>
      <c r="X25" s="15"/>
      <c r="Y25" s="15"/>
      <c r="Z25" s="15"/>
      <c r="AA25" s="15"/>
      <c r="AD25" s="41"/>
      <c r="AH25" s="41"/>
    </row>
    <row r="26" spans="1:34" x14ac:dyDescent="0.3">
      <c r="L26" s="56"/>
      <c r="M26" s="56"/>
      <c r="N26" s="56"/>
      <c r="O26" s="56"/>
      <c r="P26" s="56"/>
      <c r="Q26" s="56"/>
      <c r="R26" s="56"/>
      <c r="S26" s="56"/>
      <c r="T26" s="56"/>
      <c r="V26" s="23"/>
      <c r="AD26" s="41"/>
    </row>
    <row r="27" spans="1:34" x14ac:dyDescent="0.3">
      <c r="L27" s="56"/>
      <c r="M27" s="56"/>
      <c r="N27" s="56"/>
      <c r="O27" s="56"/>
      <c r="P27" s="68"/>
      <c r="Q27" s="56"/>
      <c r="R27" s="56"/>
      <c r="S27" s="56"/>
      <c r="T27" s="56"/>
      <c r="U27" s="56"/>
      <c r="V27" s="23"/>
      <c r="W27" s="56"/>
      <c r="X27" s="56"/>
      <c r="Y27" s="56"/>
      <c r="Z27" s="56"/>
      <c r="AA27" s="56"/>
    </row>
    <row r="28" spans="1:34" x14ac:dyDescent="0.3">
      <c r="V28" s="23"/>
      <c r="AA28" s="65"/>
    </row>
    <row r="29" spans="1:34" x14ac:dyDescent="0.3">
      <c r="R29" s="41"/>
      <c r="S29" s="41"/>
      <c r="T29" s="41"/>
      <c r="U29" s="41"/>
      <c r="V29" s="23"/>
      <c r="AA29" s="41"/>
    </row>
    <row r="30" spans="1:34" x14ac:dyDescent="0.3">
      <c r="V30" s="23"/>
    </row>
    <row r="31" spans="1:34" x14ac:dyDescent="0.3">
      <c r="V31" s="27"/>
    </row>
    <row r="32" spans="1:34" x14ac:dyDescent="0.3">
      <c r="V32" s="23"/>
    </row>
    <row r="33" spans="2:29" x14ac:dyDescent="0.3">
      <c r="V33" s="27"/>
    </row>
    <row r="34" spans="2:29" x14ac:dyDescent="0.3">
      <c r="V34" s="27"/>
    </row>
    <row r="39" spans="2:29" x14ac:dyDescent="0.3">
      <c r="V39" s="25"/>
    </row>
    <row r="41" spans="2:29" x14ac:dyDescent="0.3">
      <c r="V41" s="25"/>
    </row>
    <row r="42" spans="2:29" x14ac:dyDescent="0.3">
      <c r="V42" s="25"/>
    </row>
    <row r="43" spans="2:29" x14ac:dyDescent="0.3">
      <c r="V43" s="25"/>
      <c r="X43" s="41"/>
      <c r="Y43" s="41"/>
      <c r="Z43" s="41"/>
      <c r="AA43" s="41"/>
      <c r="AB43" s="41"/>
      <c r="AC43" s="41"/>
    </row>
    <row r="44" spans="2:29" x14ac:dyDescent="0.3">
      <c r="V44" s="25"/>
      <c r="X44" s="41"/>
      <c r="Y44" s="41"/>
      <c r="Z44" s="41"/>
      <c r="AA44" s="41"/>
      <c r="AB44" s="41"/>
      <c r="AC44" s="41"/>
    </row>
    <row r="45" spans="2:29" x14ac:dyDescent="0.3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25"/>
      <c r="W45" s="41"/>
      <c r="X45" s="41"/>
      <c r="Y45" s="41"/>
      <c r="Z45" s="41"/>
      <c r="AA45" s="41"/>
      <c r="AB45" s="41"/>
      <c r="AC45" s="41"/>
    </row>
    <row r="46" spans="2:29" x14ac:dyDescent="0.3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25"/>
      <c r="W46" s="41"/>
      <c r="X46" s="41"/>
      <c r="Y46" s="41"/>
      <c r="Z46" s="41"/>
      <c r="AA46" s="41"/>
      <c r="AB46" s="41"/>
      <c r="AC46" s="41"/>
    </row>
    <row r="47" spans="2:29" x14ac:dyDescent="0.3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25"/>
      <c r="W47" s="41"/>
      <c r="X47" s="41"/>
      <c r="Y47" s="41"/>
      <c r="Z47" s="41"/>
      <c r="AA47" s="41"/>
      <c r="AB47" s="41"/>
      <c r="AC47" s="41"/>
    </row>
    <row r="48" spans="2:29" x14ac:dyDescent="0.3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25"/>
      <c r="W48" s="41"/>
      <c r="X48" s="41"/>
      <c r="Y48" s="41"/>
      <c r="Z48" s="41"/>
      <c r="AA48" s="41"/>
      <c r="AB48" s="41"/>
      <c r="AC48" s="41"/>
    </row>
    <row r="49" spans="2:29" x14ac:dyDescent="0.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25"/>
      <c r="W49" s="41"/>
      <c r="X49" s="41"/>
      <c r="Y49" s="41"/>
      <c r="Z49" s="41"/>
      <c r="AA49" s="41"/>
      <c r="AB49" s="41"/>
      <c r="AC49" s="41"/>
    </row>
    <row r="50" spans="2:29" x14ac:dyDescent="0.3">
      <c r="V50" s="25"/>
    </row>
    <row r="51" spans="2:29" x14ac:dyDescent="0.3">
      <c r="V51" s="25"/>
    </row>
    <row r="52" spans="2:29" x14ac:dyDescent="0.3">
      <c r="V52" s="25"/>
    </row>
    <row r="53" spans="2:29" x14ac:dyDescent="0.3">
      <c r="V53" s="25"/>
    </row>
    <row r="54" spans="2:29" x14ac:dyDescent="0.3">
      <c r="V54" s="25"/>
    </row>
    <row r="55" spans="2:29" x14ac:dyDescent="0.3">
      <c r="V55" s="25"/>
    </row>
    <row r="56" spans="2:29" x14ac:dyDescent="0.3">
      <c r="V56" s="25"/>
    </row>
    <row r="57" spans="2:29" x14ac:dyDescent="0.3">
      <c r="V57" s="25"/>
    </row>
    <row r="58" spans="2:29" x14ac:dyDescent="0.3">
      <c r="V58" s="25"/>
    </row>
    <row r="59" spans="2:29" x14ac:dyDescent="0.3">
      <c r="V59" s="25"/>
    </row>
    <row r="60" spans="2:29" x14ac:dyDescent="0.3">
      <c r="V60" s="25"/>
    </row>
    <row r="61" spans="2:29" x14ac:dyDescent="0.3">
      <c r="V61" s="25"/>
    </row>
    <row r="62" spans="2:29" x14ac:dyDescent="0.3">
      <c r="V62" s="25"/>
    </row>
    <row r="63" spans="2:29" x14ac:dyDescent="0.3">
      <c r="V63" s="25"/>
    </row>
    <row r="64" spans="2:29" x14ac:dyDescent="0.3">
      <c r="V64" s="25"/>
    </row>
    <row r="65" spans="22:22" x14ac:dyDescent="0.3">
      <c r="V65" s="25"/>
    </row>
    <row r="66" spans="22:22" x14ac:dyDescent="0.3">
      <c r="V66" s="25"/>
    </row>
    <row r="67" spans="22:22" x14ac:dyDescent="0.3">
      <c r="V67" s="25"/>
    </row>
    <row r="68" spans="22:22" x14ac:dyDescent="0.3">
      <c r="V68" s="25"/>
    </row>
    <row r="69" spans="22:22" x14ac:dyDescent="0.3">
      <c r="V69" s="25"/>
    </row>
    <row r="70" spans="22:22" x14ac:dyDescent="0.3">
      <c r="V70" s="25"/>
    </row>
    <row r="71" spans="22:22" x14ac:dyDescent="0.3">
      <c r="V71" s="25"/>
    </row>
    <row r="72" spans="22:22" x14ac:dyDescent="0.3">
      <c r="V72" s="25"/>
    </row>
    <row r="73" spans="22:22" x14ac:dyDescent="0.3">
      <c r="V73" s="25"/>
    </row>
    <row r="74" spans="22:22" x14ac:dyDescent="0.3">
      <c r="V74" s="25"/>
    </row>
    <row r="75" spans="22:22" x14ac:dyDescent="0.3">
      <c r="V75" s="25"/>
    </row>
    <row r="76" spans="22:22" x14ac:dyDescent="0.3">
      <c r="V76" s="25"/>
    </row>
    <row r="77" spans="22:22" x14ac:dyDescent="0.3">
      <c r="V77" s="25"/>
    </row>
    <row r="78" spans="22:22" x14ac:dyDescent="0.3">
      <c r="V78" s="25"/>
    </row>
    <row r="79" spans="22:22" x14ac:dyDescent="0.3">
      <c r="V79" s="25"/>
    </row>
    <row r="80" spans="22:22" x14ac:dyDescent="0.3">
      <c r="V80" s="25"/>
    </row>
    <row r="81" spans="22:22" x14ac:dyDescent="0.3">
      <c r="V81" s="25"/>
    </row>
    <row r="82" spans="22:22" x14ac:dyDescent="0.3">
      <c r="V82" s="25"/>
    </row>
    <row r="83" spans="22:22" x14ac:dyDescent="0.3">
      <c r="V83" s="25"/>
    </row>
    <row r="84" spans="22:22" x14ac:dyDescent="0.3">
      <c r="V84" s="25"/>
    </row>
  </sheetData>
  <pageMargins left="0.7" right="0.7" top="0.75" bottom="0.75" header="0.3" footer="0.3"/>
  <pageSetup orientation="portrait"/>
  <headerFooter>
    <oddHeader>&amp;R&amp;"Aptos"&amp;1 &amp;K000000 Confidential#_x000D_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W15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77734375" defaultRowHeight="14.4" x14ac:dyDescent="0.3"/>
  <cols>
    <col min="1" max="1" width="55.77734375" customWidth="1"/>
    <col min="2" max="21" width="9.44140625" customWidth="1"/>
    <col min="23" max="23" width="10.109375" bestFit="1" customWidth="1"/>
  </cols>
  <sheetData>
    <row r="1" spans="1:23" ht="18" customHeight="1" x14ac:dyDescent="0.3">
      <c r="A1" s="33" t="s">
        <v>29</v>
      </c>
      <c r="B1" s="2">
        <v>2022</v>
      </c>
      <c r="C1" s="3"/>
      <c r="D1" s="3"/>
      <c r="E1" s="5"/>
      <c r="F1" s="3">
        <v>2023</v>
      </c>
      <c r="G1" s="3"/>
      <c r="H1" s="3"/>
      <c r="I1" s="5"/>
      <c r="J1" s="3">
        <v>2024</v>
      </c>
      <c r="K1" s="3"/>
      <c r="L1" s="3"/>
      <c r="M1" s="5"/>
      <c r="N1" s="3">
        <v>2025</v>
      </c>
      <c r="O1" s="3"/>
      <c r="P1" s="3"/>
      <c r="Q1" s="5"/>
      <c r="R1" s="3">
        <v>2026</v>
      </c>
      <c r="S1" s="3"/>
      <c r="T1" s="3"/>
      <c r="U1" s="5"/>
    </row>
    <row r="2" spans="1:23" x14ac:dyDescent="0.3">
      <c r="A2" s="60" t="s">
        <v>2</v>
      </c>
      <c r="B2" s="6" t="s">
        <v>3</v>
      </c>
      <c r="C2" s="7" t="s">
        <v>4</v>
      </c>
      <c r="D2" s="7" t="s">
        <v>5</v>
      </c>
      <c r="E2" s="8" t="s">
        <v>6</v>
      </c>
      <c r="F2" s="7" t="s">
        <v>3</v>
      </c>
      <c r="G2" s="7" t="s">
        <v>4</v>
      </c>
      <c r="H2" s="7" t="s">
        <v>5</v>
      </c>
      <c r="I2" s="8" t="s">
        <v>6</v>
      </c>
      <c r="J2" s="7" t="s">
        <v>3</v>
      </c>
      <c r="K2" s="7" t="s">
        <v>4</v>
      </c>
      <c r="L2" s="7" t="s">
        <v>5</v>
      </c>
      <c r="M2" s="8" t="s">
        <v>6</v>
      </c>
      <c r="N2" s="7" t="s">
        <v>3</v>
      </c>
      <c r="O2" s="7" t="s">
        <v>4</v>
      </c>
      <c r="P2" s="7" t="s">
        <v>5</v>
      </c>
      <c r="Q2" s="8" t="s">
        <v>6</v>
      </c>
      <c r="R2" s="7" t="s">
        <v>3</v>
      </c>
      <c r="S2" s="7" t="s">
        <v>4</v>
      </c>
      <c r="T2" s="7" t="s">
        <v>5</v>
      </c>
      <c r="U2" s="8" t="s">
        <v>6</v>
      </c>
    </row>
    <row r="3" spans="1:23" x14ac:dyDescent="0.3">
      <c r="A3" s="73" t="s">
        <v>30</v>
      </c>
      <c r="B3" s="10">
        <v>926</v>
      </c>
      <c r="C3" s="11">
        <v>826</v>
      </c>
      <c r="D3" s="11">
        <v>834</v>
      </c>
      <c r="E3" s="12">
        <v>941</v>
      </c>
      <c r="F3" s="11">
        <v>904</v>
      </c>
      <c r="G3" s="34">
        <v>897.31468238192281</v>
      </c>
      <c r="H3" s="34">
        <v>1082</v>
      </c>
      <c r="I3" s="35">
        <v>1341.61785951103</v>
      </c>
      <c r="J3" s="11">
        <v>1286.959690513148</v>
      </c>
      <c r="K3" s="34">
        <v>1432.731127887188</v>
      </c>
      <c r="L3" s="34">
        <v>1606.6429363272739</v>
      </c>
      <c r="M3" s="35">
        <v>1914</v>
      </c>
      <c r="N3" s="11">
        <v>2440</v>
      </c>
      <c r="O3" s="34">
        <v>2695</v>
      </c>
      <c r="P3" s="34">
        <v>2791</v>
      </c>
      <c r="Q3" s="35">
        <v>2852</v>
      </c>
      <c r="R3" s="11">
        <v>2996</v>
      </c>
      <c r="S3" s="34">
        <v>3048</v>
      </c>
      <c r="T3" s="34">
        <v>3369</v>
      </c>
      <c r="U3" s="35"/>
      <c r="W3" s="65"/>
    </row>
    <row r="4" spans="1:23" x14ac:dyDescent="0.3">
      <c r="A4" s="9" t="s">
        <v>31</v>
      </c>
      <c r="B4" s="10">
        <v>1352</v>
      </c>
      <c r="C4" s="11">
        <v>1301</v>
      </c>
      <c r="D4" s="11">
        <v>1352</v>
      </c>
      <c r="E4" s="12">
        <v>1787</v>
      </c>
      <c r="F4" s="11">
        <v>2014</v>
      </c>
      <c r="G4" s="34">
        <v>2654.4205536715258</v>
      </c>
      <c r="H4" s="34">
        <v>2560</v>
      </c>
      <c r="I4" s="35">
        <v>2796</v>
      </c>
      <c r="J4" s="11">
        <v>2876.4657299435921</v>
      </c>
      <c r="K4" s="34">
        <v>2969</v>
      </c>
      <c r="L4" s="34">
        <v>3534</v>
      </c>
      <c r="M4" s="35">
        <v>3006</v>
      </c>
      <c r="N4" s="11">
        <v>3501</v>
      </c>
      <c r="O4" s="34">
        <v>3521</v>
      </c>
      <c r="P4" s="34">
        <v>3627</v>
      </c>
      <c r="Q4" s="35">
        <v>3720</v>
      </c>
      <c r="R4" s="11">
        <v>3724</v>
      </c>
      <c r="S4" s="34">
        <v>3982</v>
      </c>
      <c r="T4" s="34">
        <v>4869</v>
      </c>
      <c r="U4" s="35"/>
      <c r="W4" s="65"/>
    </row>
    <row r="5" spans="1:23" x14ac:dyDescent="0.3">
      <c r="A5" s="9" t="s">
        <v>32</v>
      </c>
      <c r="B5" s="10">
        <v>2039</v>
      </c>
      <c r="C5" s="11">
        <v>1693</v>
      </c>
      <c r="D5" s="11">
        <v>1442</v>
      </c>
      <c r="E5" s="12">
        <v>2380</v>
      </c>
      <c r="F5" s="11">
        <v>2342</v>
      </c>
      <c r="G5" s="34">
        <v>2149.4882148007459</v>
      </c>
      <c r="H5" s="34">
        <v>1973</v>
      </c>
      <c r="I5" s="35">
        <v>1912</v>
      </c>
      <c r="J5" s="11">
        <v>1698.5379246675279</v>
      </c>
      <c r="K5" s="34">
        <v>1545</v>
      </c>
      <c r="L5" s="34">
        <v>1500</v>
      </c>
      <c r="M5" s="35">
        <v>1205</v>
      </c>
      <c r="N5" s="11">
        <v>1164</v>
      </c>
      <c r="O5" s="34">
        <v>1006</v>
      </c>
      <c r="P5" s="34">
        <v>809</v>
      </c>
      <c r="Q5" s="35">
        <v>621</v>
      </c>
      <c r="R5" s="11">
        <v>431</v>
      </c>
      <c r="S5" s="34">
        <v>6132</v>
      </c>
      <c r="T5" s="34">
        <v>6073</v>
      </c>
      <c r="U5" s="35"/>
      <c r="W5" s="65"/>
    </row>
    <row r="6" spans="1:23" x14ac:dyDescent="0.3">
      <c r="A6" s="9" t="s">
        <v>33</v>
      </c>
      <c r="B6" s="10">
        <v>3281</v>
      </c>
      <c r="C6" s="11">
        <v>2880</v>
      </c>
      <c r="D6" s="11">
        <v>2643</v>
      </c>
      <c r="E6" s="12">
        <v>1326</v>
      </c>
      <c r="F6" s="11">
        <v>1249</v>
      </c>
      <c r="G6" s="34">
        <v>1213</v>
      </c>
      <c r="H6" s="34">
        <v>1232</v>
      </c>
      <c r="I6" s="35">
        <v>1066</v>
      </c>
      <c r="J6" s="11">
        <v>1001.648949116378</v>
      </c>
      <c r="K6" s="34">
        <v>1018</v>
      </c>
      <c r="L6" s="34">
        <v>1032</v>
      </c>
      <c r="M6" s="35">
        <v>955</v>
      </c>
      <c r="N6" s="11">
        <v>1505</v>
      </c>
      <c r="O6" s="34">
        <v>1573</v>
      </c>
      <c r="P6" s="34">
        <v>1590</v>
      </c>
      <c r="Q6" s="35">
        <v>1883</v>
      </c>
      <c r="R6" s="11">
        <v>1960</v>
      </c>
      <c r="S6" s="34">
        <v>1925</v>
      </c>
      <c r="T6" s="34">
        <v>1991</v>
      </c>
      <c r="U6" s="35"/>
      <c r="W6" s="65"/>
    </row>
    <row r="7" spans="1:23" s="17" customFormat="1" x14ac:dyDescent="0.3">
      <c r="A7" s="13" t="s">
        <v>34</v>
      </c>
      <c r="B7" s="14">
        <v>7597</v>
      </c>
      <c r="C7" s="15">
        <v>6700</v>
      </c>
      <c r="D7" s="15">
        <v>6271</v>
      </c>
      <c r="E7" s="16">
        <v>6433</v>
      </c>
      <c r="F7" s="15">
        <v>6509</v>
      </c>
      <c r="G7" s="36">
        <v>6914</v>
      </c>
      <c r="H7" s="36">
        <v>6847</v>
      </c>
      <c r="I7" s="37">
        <v>7116</v>
      </c>
      <c r="J7" s="15">
        <v>6863.6123866216476</v>
      </c>
      <c r="K7" s="36">
        <v>6965</v>
      </c>
      <c r="L7" s="36">
        <v>7673</v>
      </c>
      <c r="M7" s="37">
        <v>7080</v>
      </c>
      <c r="N7" s="15">
        <v>8610</v>
      </c>
      <c r="O7" s="36">
        <v>8795</v>
      </c>
      <c r="P7" s="36">
        <v>8818</v>
      </c>
      <c r="Q7" s="37">
        <v>9076</v>
      </c>
      <c r="R7" s="15">
        <v>9110</v>
      </c>
      <c r="S7" s="36">
        <v>15088</v>
      </c>
      <c r="T7" s="36">
        <v>16302</v>
      </c>
      <c r="U7" s="37"/>
      <c r="W7" s="65"/>
    </row>
    <row r="8" spans="1:23" x14ac:dyDescent="0.3">
      <c r="A8" s="9"/>
      <c r="B8" s="10"/>
      <c r="C8" s="11"/>
      <c r="D8" s="11"/>
      <c r="E8" s="12"/>
      <c r="F8" s="11"/>
      <c r="G8" s="34"/>
      <c r="H8" s="34"/>
      <c r="I8" s="35"/>
      <c r="J8" s="11"/>
      <c r="K8" s="34"/>
      <c r="L8" s="34"/>
      <c r="M8" s="35"/>
      <c r="N8" s="11"/>
      <c r="O8" s="34"/>
      <c r="P8" s="34"/>
      <c r="Q8" s="35"/>
      <c r="R8" s="11"/>
      <c r="S8" s="34"/>
      <c r="T8" s="34"/>
      <c r="U8" s="35"/>
      <c r="W8" s="65"/>
    </row>
    <row r="9" spans="1:23" x14ac:dyDescent="0.3">
      <c r="A9" s="9" t="s">
        <v>35</v>
      </c>
      <c r="B9" s="10">
        <v>11876</v>
      </c>
      <c r="C9" s="11">
        <v>13220</v>
      </c>
      <c r="D9" s="11">
        <v>11851</v>
      </c>
      <c r="E9" s="12">
        <v>15423</v>
      </c>
      <c r="F9" s="11">
        <v>15368</v>
      </c>
      <c r="G9" s="34">
        <v>14122.9884043518</v>
      </c>
      <c r="H9" s="34">
        <v>12958</v>
      </c>
      <c r="I9" s="35">
        <v>14198</v>
      </c>
      <c r="J9" s="11">
        <v>13531.844514376769</v>
      </c>
      <c r="K9" s="34">
        <v>14627</v>
      </c>
      <c r="L9" s="34">
        <v>14559</v>
      </c>
      <c r="M9" s="35">
        <v>12615</v>
      </c>
      <c r="N9" s="11">
        <v>14881</v>
      </c>
      <c r="O9" s="34">
        <v>16777</v>
      </c>
      <c r="P9" s="34">
        <v>20025</v>
      </c>
      <c r="Q9" s="35">
        <v>18668</v>
      </c>
      <c r="R9" s="11">
        <v>18397</v>
      </c>
      <c r="S9" s="34">
        <v>21325</v>
      </c>
      <c r="T9" s="34">
        <v>22822</v>
      </c>
      <c r="U9" s="35"/>
      <c r="W9" s="65"/>
    </row>
    <row r="10" spans="1:23" x14ac:dyDescent="0.3">
      <c r="A10" s="9" t="s">
        <v>36</v>
      </c>
      <c r="B10" s="10">
        <v>9543</v>
      </c>
      <c r="C10" s="11">
        <v>10085</v>
      </c>
      <c r="D10" s="11">
        <v>10741</v>
      </c>
      <c r="E10" s="12">
        <v>15915</v>
      </c>
      <c r="F10" s="11">
        <v>11495</v>
      </c>
      <c r="G10" s="34">
        <v>17949.00528169778</v>
      </c>
      <c r="H10" s="34">
        <v>15585</v>
      </c>
      <c r="I10" s="35">
        <v>16953</v>
      </c>
      <c r="J10" s="11">
        <v>15488.748046579591</v>
      </c>
      <c r="K10" s="34">
        <v>17241</v>
      </c>
      <c r="L10" s="34">
        <v>14740</v>
      </c>
      <c r="M10" s="35">
        <v>19864</v>
      </c>
      <c r="N10" s="11">
        <v>18373</v>
      </c>
      <c r="O10" s="34">
        <v>19824</v>
      </c>
      <c r="P10" s="34">
        <v>19025</v>
      </c>
      <c r="Q10" s="35">
        <v>18718</v>
      </c>
      <c r="R10" s="11">
        <v>19071</v>
      </c>
      <c r="S10" s="34">
        <v>26396</v>
      </c>
      <c r="T10" s="34">
        <v>25641</v>
      </c>
      <c r="U10" s="35"/>
      <c r="W10" s="65"/>
    </row>
    <row r="11" spans="1:23" x14ac:dyDescent="0.3">
      <c r="A11" s="9" t="s">
        <v>37</v>
      </c>
      <c r="B11" s="10">
        <v>1471</v>
      </c>
      <c r="C11" s="11">
        <v>1586</v>
      </c>
      <c r="D11" s="11">
        <v>1298</v>
      </c>
      <c r="E11" s="12">
        <v>943</v>
      </c>
      <c r="F11" s="11">
        <v>1097</v>
      </c>
      <c r="G11" s="34">
        <v>1471.770748161096</v>
      </c>
      <c r="H11" s="34">
        <v>1006</v>
      </c>
      <c r="I11" s="35">
        <v>1420</v>
      </c>
      <c r="J11" s="11">
        <v>1046.587521198983</v>
      </c>
      <c r="K11" s="34">
        <v>935</v>
      </c>
      <c r="L11" s="34">
        <v>1316</v>
      </c>
      <c r="M11" s="35">
        <v>1374</v>
      </c>
      <c r="N11" s="11">
        <v>1195</v>
      </c>
      <c r="O11" s="34">
        <v>1481</v>
      </c>
      <c r="P11" s="34">
        <v>1218</v>
      </c>
      <c r="Q11" s="35">
        <v>2315</v>
      </c>
      <c r="R11" s="11">
        <v>1795</v>
      </c>
      <c r="S11" s="34">
        <v>1664</v>
      </c>
      <c r="T11" s="34">
        <v>2380</v>
      </c>
      <c r="U11" s="35"/>
      <c r="W11" s="65"/>
    </row>
    <row r="12" spans="1:23" x14ac:dyDescent="0.3">
      <c r="A12" s="9" t="s">
        <v>38</v>
      </c>
      <c r="B12" s="10">
        <v>5077</v>
      </c>
      <c r="C12" s="11">
        <v>5749</v>
      </c>
      <c r="D12" s="11">
        <v>6116</v>
      </c>
      <c r="E12" s="12">
        <v>5660</v>
      </c>
      <c r="F12" s="11">
        <v>10419</v>
      </c>
      <c r="G12" s="34">
        <v>2918.2437196618321</v>
      </c>
      <c r="H12" s="34">
        <v>7829</v>
      </c>
      <c r="I12" s="35">
        <v>9321</v>
      </c>
      <c r="J12" s="11">
        <v>11488.257168511729</v>
      </c>
      <c r="K12" s="34">
        <v>5089</v>
      </c>
      <c r="L12" s="34">
        <v>8963</v>
      </c>
      <c r="M12" s="35">
        <v>7972</v>
      </c>
      <c r="N12" s="11">
        <v>9889</v>
      </c>
      <c r="O12" s="34">
        <v>3064</v>
      </c>
      <c r="P12" s="34">
        <v>1660</v>
      </c>
      <c r="Q12" s="35">
        <v>7337</v>
      </c>
      <c r="R12" s="11">
        <v>8398</v>
      </c>
      <c r="S12" s="34">
        <v>2140</v>
      </c>
      <c r="T12" s="34">
        <v>7507</v>
      </c>
      <c r="U12" s="35"/>
      <c r="W12" s="65"/>
    </row>
    <row r="13" spans="1:23" x14ac:dyDescent="0.3">
      <c r="A13" s="13" t="s">
        <v>39</v>
      </c>
      <c r="B13" s="14">
        <v>27967</v>
      </c>
      <c r="C13" s="15">
        <v>30640</v>
      </c>
      <c r="D13" s="15">
        <v>30006</v>
      </c>
      <c r="E13" s="16">
        <v>37941</v>
      </c>
      <c r="F13" s="15">
        <v>38380</v>
      </c>
      <c r="G13" s="36">
        <v>36462.322882048778</v>
      </c>
      <c r="H13" s="36">
        <v>37378</v>
      </c>
      <c r="I13" s="37">
        <v>41893</v>
      </c>
      <c r="J13" s="15">
        <v>41555.750422257021</v>
      </c>
      <c r="K13" s="36">
        <v>37893</v>
      </c>
      <c r="L13" s="36">
        <v>39579</v>
      </c>
      <c r="M13" s="37">
        <v>41826</v>
      </c>
      <c r="N13" s="15">
        <v>44339</v>
      </c>
      <c r="O13" s="36">
        <v>41146</v>
      </c>
      <c r="P13" s="36">
        <v>41928</v>
      </c>
      <c r="Q13" s="37">
        <v>47039</v>
      </c>
      <c r="R13" s="15">
        <v>47661</v>
      </c>
      <c r="S13" s="36">
        <v>51525</v>
      </c>
      <c r="T13" s="36">
        <v>58350</v>
      </c>
      <c r="U13" s="37"/>
      <c r="W13" s="65"/>
    </row>
    <row r="14" spans="1:23" x14ac:dyDescent="0.3">
      <c r="A14" s="13"/>
      <c r="B14" s="14"/>
      <c r="C14" s="15"/>
      <c r="D14" s="15"/>
      <c r="E14" s="16"/>
      <c r="F14" s="15"/>
      <c r="G14" s="36"/>
      <c r="H14" s="36"/>
      <c r="I14" s="37"/>
      <c r="J14" s="15"/>
      <c r="K14" s="36"/>
      <c r="L14" s="36"/>
      <c r="M14" s="37"/>
      <c r="N14" s="15"/>
      <c r="O14" s="36"/>
      <c r="P14" s="36"/>
      <c r="Q14" s="37"/>
      <c r="R14" s="15"/>
      <c r="S14" s="36"/>
      <c r="T14" s="36"/>
      <c r="U14" s="37"/>
      <c r="W14" s="65"/>
    </row>
    <row r="15" spans="1:23" x14ac:dyDescent="0.3">
      <c r="A15" s="13" t="s">
        <v>40</v>
      </c>
      <c r="B15" s="14">
        <v>35564</v>
      </c>
      <c r="C15" s="15">
        <v>37341</v>
      </c>
      <c r="D15" s="15">
        <v>36277</v>
      </c>
      <c r="E15" s="16">
        <v>44374</v>
      </c>
      <c r="F15" s="15">
        <v>44889</v>
      </c>
      <c r="G15" s="36">
        <v>43377</v>
      </c>
      <c r="H15" s="36">
        <v>44225</v>
      </c>
      <c r="I15" s="37">
        <v>49010</v>
      </c>
      <c r="J15" s="15">
        <v>48419</v>
      </c>
      <c r="K15" s="36">
        <v>44858</v>
      </c>
      <c r="L15" s="36">
        <v>47253</v>
      </c>
      <c r="M15" s="37">
        <v>48906</v>
      </c>
      <c r="N15" s="15">
        <v>52949</v>
      </c>
      <c r="O15" s="36">
        <v>49941</v>
      </c>
      <c r="P15" s="36">
        <v>50746</v>
      </c>
      <c r="Q15" s="37">
        <v>56114</v>
      </c>
      <c r="R15" s="15">
        <v>56771</v>
      </c>
      <c r="S15" s="36">
        <v>66613</v>
      </c>
      <c r="T15" s="36">
        <v>74652</v>
      </c>
      <c r="U15" s="37"/>
      <c r="W15" s="65"/>
    </row>
    <row r="16" spans="1:23" x14ac:dyDescent="0.3">
      <c r="A16" s="18"/>
      <c r="B16" s="19"/>
      <c r="C16" s="20"/>
      <c r="D16" s="20"/>
      <c r="E16" s="21"/>
      <c r="F16" s="20"/>
      <c r="G16" s="38"/>
      <c r="H16" s="38"/>
      <c r="I16" s="39"/>
      <c r="J16" s="20"/>
      <c r="K16" s="38"/>
      <c r="L16" s="38"/>
      <c r="M16" s="39"/>
      <c r="N16" s="20"/>
      <c r="O16" s="38"/>
      <c r="P16" s="38"/>
      <c r="Q16" s="39"/>
      <c r="R16" s="20"/>
      <c r="S16" s="38"/>
      <c r="T16" s="38"/>
      <c r="U16" s="39"/>
      <c r="W16" s="65"/>
    </row>
    <row r="17" spans="1:23" x14ac:dyDescent="0.3">
      <c r="A17" s="9"/>
      <c r="B17" s="10"/>
      <c r="C17" s="11"/>
      <c r="D17" s="11"/>
      <c r="E17" s="12"/>
      <c r="F17" s="11"/>
      <c r="G17" s="34"/>
      <c r="H17" s="34"/>
      <c r="I17" s="35"/>
      <c r="J17" s="11"/>
      <c r="K17" s="34"/>
      <c r="L17" s="34"/>
      <c r="M17" s="35"/>
      <c r="N17" s="11"/>
      <c r="O17" s="34"/>
      <c r="P17" s="34"/>
      <c r="Q17" s="35"/>
      <c r="R17" s="11"/>
      <c r="S17" s="34"/>
      <c r="T17" s="34"/>
      <c r="U17" s="35"/>
      <c r="W17" s="65"/>
    </row>
    <row r="18" spans="1:23" x14ac:dyDescent="0.3">
      <c r="A18" s="9" t="s">
        <v>41</v>
      </c>
      <c r="B18" s="74">
        <v>220</v>
      </c>
      <c r="C18" s="25">
        <v>193</v>
      </c>
      <c r="D18" s="25">
        <v>177</v>
      </c>
      <c r="E18" s="75">
        <v>195</v>
      </c>
      <c r="F18" s="25">
        <v>184</v>
      </c>
      <c r="G18" s="34">
        <v>178.78627323694809</v>
      </c>
      <c r="H18" s="34">
        <v>181</v>
      </c>
      <c r="I18" s="35">
        <v>189</v>
      </c>
      <c r="J18" s="25">
        <v>180</v>
      </c>
      <c r="K18" s="34">
        <v>184</v>
      </c>
      <c r="L18" s="34">
        <v>187</v>
      </c>
      <c r="M18" s="35">
        <v>173</v>
      </c>
      <c r="N18" s="25">
        <v>186</v>
      </c>
      <c r="O18" s="34">
        <v>194</v>
      </c>
      <c r="P18" s="34">
        <v>196</v>
      </c>
      <c r="Q18" s="35">
        <v>195</v>
      </c>
      <c r="R18" s="25">
        <v>201</v>
      </c>
      <c r="S18" s="34">
        <v>198</v>
      </c>
      <c r="T18" s="34">
        <v>204</v>
      </c>
      <c r="U18" s="35"/>
      <c r="W18" s="65"/>
    </row>
    <row r="19" spans="1:23" x14ac:dyDescent="0.3">
      <c r="A19" s="9" t="s">
        <v>42</v>
      </c>
      <c r="B19" s="74">
        <v>14424</v>
      </c>
      <c r="C19" s="25">
        <v>12665</v>
      </c>
      <c r="D19" s="25">
        <v>11622</v>
      </c>
      <c r="E19" s="75">
        <v>12801</v>
      </c>
      <c r="F19" s="25">
        <v>12049</v>
      </c>
      <c r="G19" s="34">
        <v>11715.175598547439</v>
      </c>
      <c r="H19" s="34">
        <v>11879</v>
      </c>
      <c r="I19" s="35">
        <v>12404</v>
      </c>
      <c r="J19" s="25">
        <v>13060</v>
      </c>
      <c r="K19" s="34">
        <v>13992</v>
      </c>
      <c r="L19" s="34">
        <v>14182</v>
      </c>
      <c r="M19" s="35">
        <v>13121</v>
      </c>
      <c r="N19" s="25">
        <v>14116</v>
      </c>
      <c r="O19" s="34">
        <v>14752</v>
      </c>
      <c r="P19" s="34">
        <v>14914</v>
      </c>
      <c r="Q19" s="35">
        <v>14779</v>
      </c>
      <c r="R19" s="25">
        <v>15275</v>
      </c>
      <c r="S19" s="34">
        <v>15006</v>
      </c>
      <c r="T19" s="34">
        <v>15516</v>
      </c>
      <c r="U19" s="35"/>
      <c r="W19" s="65"/>
    </row>
    <row r="20" spans="1:23" x14ac:dyDescent="0.3">
      <c r="A20" s="9" t="s">
        <v>43</v>
      </c>
      <c r="B20" s="74">
        <v>172</v>
      </c>
      <c r="C20" s="25">
        <v>151</v>
      </c>
      <c r="D20" s="25">
        <v>138</v>
      </c>
      <c r="E20" s="75">
        <v>152</v>
      </c>
      <c r="F20" s="25">
        <v>143</v>
      </c>
      <c r="G20" s="34">
        <v>139.30869527161801</v>
      </c>
      <c r="H20" s="34">
        <v>141</v>
      </c>
      <c r="I20" s="35">
        <v>20</v>
      </c>
      <c r="J20" s="25">
        <v>19</v>
      </c>
      <c r="K20" s="34">
        <v>20</v>
      </c>
      <c r="L20" s="34">
        <v>0</v>
      </c>
      <c r="M20" s="35">
        <v>0</v>
      </c>
      <c r="N20" s="25">
        <v>0</v>
      </c>
      <c r="O20" s="34">
        <v>0</v>
      </c>
      <c r="P20" s="34">
        <v>0</v>
      </c>
      <c r="Q20" s="35">
        <v>0</v>
      </c>
      <c r="R20" s="25">
        <v>0</v>
      </c>
      <c r="S20" s="34">
        <v>0</v>
      </c>
      <c r="T20" s="34">
        <v>0</v>
      </c>
      <c r="U20" s="35"/>
      <c r="W20" s="65"/>
    </row>
    <row r="21" spans="1:23" x14ac:dyDescent="0.3">
      <c r="A21" s="9" t="s">
        <v>44</v>
      </c>
      <c r="B21" s="74">
        <v>80</v>
      </c>
      <c r="C21" s="25">
        <v>169</v>
      </c>
      <c r="D21" s="25">
        <v>98</v>
      </c>
      <c r="E21" s="75">
        <v>188</v>
      </c>
      <c r="F21" s="25">
        <v>24</v>
      </c>
      <c r="G21" s="34">
        <v>36.480229315549323</v>
      </c>
      <c r="H21" s="34">
        <v>73</v>
      </c>
      <c r="I21" s="35">
        <v>411</v>
      </c>
      <c r="J21" s="25">
        <v>441</v>
      </c>
      <c r="K21" s="34">
        <v>428</v>
      </c>
      <c r="L21" s="34">
        <v>252</v>
      </c>
      <c r="M21" s="35">
        <v>294</v>
      </c>
      <c r="N21" s="25">
        <v>253</v>
      </c>
      <c r="O21" s="34">
        <v>265</v>
      </c>
      <c r="P21" s="34">
        <v>156</v>
      </c>
      <c r="Q21" s="35">
        <v>-156</v>
      </c>
      <c r="R21" s="25">
        <v>-66</v>
      </c>
      <c r="S21" s="34">
        <v>-129</v>
      </c>
      <c r="T21" s="34">
        <v>-61</v>
      </c>
      <c r="U21" s="35"/>
      <c r="W21" s="65"/>
    </row>
    <row r="22" spans="1:23" x14ac:dyDescent="0.3">
      <c r="A22" s="9" t="s">
        <v>45</v>
      </c>
      <c r="B22" s="74">
        <v>9346</v>
      </c>
      <c r="C22" s="25">
        <v>11373</v>
      </c>
      <c r="D22" s="25">
        <v>13307</v>
      </c>
      <c r="E22" s="75">
        <v>14269</v>
      </c>
      <c r="F22" s="25">
        <v>16895</v>
      </c>
      <c r="G22" s="34">
        <v>13745.235365161891</v>
      </c>
      <c r="H22" s="34">
        <v>15227</v>
      </c>
      <c r="I22" s="35">
        <v>17023</v>
      </c>
      <c r="J22" s="25">
        <v>17122</v>
      </c>
      <c r="K22" s="34">
        <v>12557</v>
      </c>
      <c r="L22" s="34">
        <v>13324</v>
      </c>
      <c r="M22" s="35">
        <v>14866</v>
      </c>
      <c r="N22" s="25">
        <v>16104</v>
      </c>
      <c r="O22" s="34">
        <v>11183</v>
      </c>
      <c r="P22" s="34">
        <v>12755</v>
      </c>
      <c r="Q22" s="35">
        <v>15446</v>
      </c>
      <c r="R22" s="25">
        <v>16236</v>
      </c>
      <c r="S22" s="34">
        <v>12845</v>
      </c>
      <c r="T22" s="34">
        <v>17829</v>
      </c>
      <c r="U22" s="35"/>
      <c r="W22" s="65"/>
    </row>
    <row r="23" spans="1:23" x14ac:dyDescent="0.3">
      <c r="A23" s="13" t="s">
        <v>46</v>
      </c>
      <c r="B23" s="76">
        <v>24241</v>
      </c>
      <c r="C23" s="29">
        <v>24551</v>
      </c>
      <c r="D23" s="29">
        <v>25343</v>
      </c>
      <c r="E23" s="77">
        <v>27606</v>
      </c>
      <c r="F23" s="29">
        <v>29295</v>
      </c>
      <c r="G23" s="36">
        <v>25814.986161533448</v>
      </c>
      <c r="H23" s="36">
        <v>27501</v>
      </c>
      <c r="I23" s="37">
        <v>30048</v>
      </c>
      <c r="J23" s="29">
        <v>30822</v>
      </c>
      <c r="K23" s="36">
        <v>27182</v>
      </c>
      <c r="L23" s="36">
        <v>27944</v>
      </c>
      <c r="M23" s="37">
        <v>28453</v>
      </c>
      <c r="N23" s="29">
        <v>30659</v>
      </c>
      <c r="O23" s="36">
        <v>26394</v>
      </c>
      <c r="P23" s="36">
        <v>28023</v>
      </c>
      <c r="Q23" s="37">
        <v>30264</v>
      </c>
      <c r="R23" s="29">
        <v>31646</v>
      </c>
      <c r="S23" s="36">
        <v>27919</v>
      </c>
      <c r="T23" s="36">
        <v>33488</v>
      </c>
      <c r="U23" s="37"/>
      <c r="W23" s="65"/>
    </row>
    <row r="24" spans="1:23" x14ac:dyDescent="0.3">
      <c r="A24" s="9"/>
      <c r="B24" s="74"/>
      <c r="C24" s="25"/>
      <c r="D24" s="25"/>
      <c r="E24" s="75"/>
      <c r="F24" s="25"/>
      <c r="G24" s="34"/>
      <c r="H24" s="34"/>
      <c r="I24" s="35"/>
      <c r="J24" s="25"/>
      <c r="K24" s="34"/>
      <c r="L24" s="34"/>
      <c r="M24" s="35"/>
      <c r="N24" s="25"/>
      <c r="O24" s="34"/>
      <c r="P24" s="34"/>
      <c r="Q24" s="35"/>
      <c r="R24" s="25"/>
      <c r="S24" s="34"/>
      <c r="T24" s="34"/>
      <c r="U24" s="35"/>
      <c r="W24" s="65"/>
    </row>
    <row r="25" spans="1:23" x14ac:dyDescent="0.3">
      <c r="A25" s="9" t="s">
        <v>47</v>
      </c>
      <c r="B25" s="74">
        <v>1457</v>
      </c>
      <c r="C25" s="25">
        <v>1201</v>
      </c>
      <c r="D25" s="25">
        <v>1013</v>
      </c>
      <c r="E25" s="75">
        <v>1759</v>
      </c>
      <c r="F25" s="25">
        <v>1685</v>
      </c>
      <c r="G25" s="34">
        <v>1243.1978927271909</v>
      </c>
      <c r="H25" s="34">
        <v>1107</v>
      </c>
      <c r="I25" s="35">
        <v>1271</v>
      </c>
      <c r="J25" s="25">
        <v>1075</v>
      </c>
      <c r="K25" s="34">
        <v>909</v>
      </c>
      <c r="L25" s="34">
        <v>784</v>
      </c>
      <c r="M25" s="35">
        <v>277</v>
      </c>
      <c r="N25" s="25">
        <v>392</v>
      </c>
      <c r="O25" s="34">
        <v>349</v>
      </c>
      <c r="P25" s="34">
        <v>295</v>
      </c>
      <c r="Q25" s="35">
        <v>251</v>
      </c>
      <c r="R25" s="25">
        <v>201</v>
      </c>
      <c r="S25" s="34">
        <v>5268</v>
      </c>
      <c r="T25" s="34">
        <v>5364</v>
      </c>
      <c r="U25" s="35"/>
      <c r="W25" s="65"/>
    </row>
    <row r="26" spans="1:23" x14ac:dyDescent="0.3">
      <c r="A26" s="9" t="s">
        <v>48</v>
      </c>
      <c r="B26" s="74">
        <v>1995</v>
      </c>
      <c r="C26" s="25">
        <v>1974</v>
      </c>
      <c r="D26" s="25">
        <v>1847</v>
      </c>
      <c r="E26" s="75">
        <v>2297</v>
      </c>
      <c r="F26" s="25">
        <v>2663</v>
      </c>
      <c r="G26" s="34">
        <v>2958.4588144026829</v>
      </c>
      <c r="H26" s="34">
        <v>3099</v>
      </c>
      <c r="I26" s="35">
        <v>3430</v>
      </c>
      <c r="J26" s="25">
        <v>3322</v>
      </c>
      <c r="K26" s="34">
        <v>3666</v>
      </c>
      <c r="L26" s="34">
        <v>4251</v>
      </c>
      <c r="M26" s="35">
        <v>4939</v>
      </c>
      <c r="N26" s="25">
        <v>4562</v>
      </c>
      <c r="O26" s="34">
        <v>4971</v>
      </c>
      <c r="P26" s="34">
        <v>5360</v>
      </c>
      <c r="Q26" s="35">
        <v>5614</v>
      </c>
      <c r="R26" s="25">
        <v>6668</v>
      </c>
      <c r="S26" s="34">
        <v>6547</v>
      </c>
      <c r="T26" s="34">
        <v>7123</v>
      </c>
      <c r="U26" s="35"/>
      <c r="W26" s="65"/>
    </row>
    <row r="27" spans="1:23" x14ac:dyDescent="0.3">
      <c r="A27" s="9" t="s">
        <v>49</v>
      </c>
      <c r="B27" s="74">
        <v>1953</v>
      </c>
      <c r="C27" s="25">
        <v>1673</v>
      </c>
      <c r="D27" s="25">
        <v>1497</v>
      </c>
      <c r="E27" s="75">
        <v>1120</v>
      </c>
      <c r="F27" s="25">
        <v>987</v>
      </c>
      <c r="G27" s="34">
        <v>1516.9215508654941</v>
      </c>
      <c r="H27" s="34">
        <v>1361</v>
      </c>
      <c r="I27" s="35">
        <v>883</v>
      </c>
      <c r="J27" s="25">
        <v>699</v>
      </c>
      <c r="K27" s="34">
        <v>589</v>
      </c>
      <c r="L27" s="34">
        <v>436</v>
      </c>
      <c r="M27" s="35">
        <v>539</v>
      </c>
      <c r="N27" s="25">
        <v>161</v>
      </c>
      <c r="O27" s="34">
        <v>62</v>
      </c>
      <c r="P27" s="34">
        <v>0</v>
      </c>
      <c r="Q27" s="35">
        <v>0</v>
      </c>
      <c r="R27" s="25">
        <v>0</v>
      </c>
      <c r="S27" s="34">
        <v>0</v>
      </c>
      <c r="T27" s="34">
        <v>0</v>
      </c>
      <c r="U27" s="35"/>
      <c r="W27" s="65"/>
    </row>
    <row r="28" spans="1:23" x14ac:dyDescent="0.3">
      <c r="A28" s="13" t="s">
        <v>50</v>
      </c>
      <c r="B28" s="76">
        <v>5405</v>
      </c>
      <c r="C28" s="29">
        <v>4848</v>
      </c>
      <c r="D28" s="29">
        <v>4357</v>
      </c>
      <c r="E28" s="77">
        <v>5176</v>
      </c>
      <c r="F28" s="29">
        <v>5334</v>
      </c>
      <c r="G28" s="15">
        <v>5718.5782579953666</v>
      </c>
      <c r="H28" s="15">
        <v>5567</v>
      </c>
      <c r="I28" s="16">
        <v>5583</v>
      </c>
      <c r="J28" s="29">
        <v>5096</v>
      </c>
      <c r="K28" s="15">
        <v>5165</v>
      </c>
      <c r="L28" s="15">
        <v>5471</v>
      </c>
      <c r="M28" s="16">
        <v>5755</v>
      </c>
      <c r="N28" s="29">
        <v>5115</v>
      </c>
      <c r="O28" s="15">
        <v>5383</v>
      </c>
      <c r="P28" s="15">
        <v>5655</v>
      </c>
      <c r="Q28" s="16">
        <v>5865</v>
      </c>
      <c r="R28" s="29">
        <v>6869</v>
      </c>
      <c r="S28" s="15">
        <v>11815</v>
      </c>
      <c r="T28" s="15">
        <v>12487</v>
      </c>
      <c r="U28" s="16"/>
      <c r="W28" s="65"/>
    </row>
    <row r="29" spans="1:23" x14ac:dyDescent="0.3">
      <c r="A29" s="9"/>
      <c r="B29" s="74"/>
      <c r="C29" s="25"/>
      <c r="D29" s="25"/>
      <c r="E29" s="75"/>
      <c r="F29" s="25"/>
      <c r="G29" s="11"/>
      <c r="H29" s="11"/>
      <c r="I29" s="12"/>
      <c r="J29" s="25"/>
      <c r="K29" s="11"/>
      <c r="L29" s="11"/>
      <c r="M29" s="12"/>
      <c r="N29" s="25"/>
      <c r="O29" s="11"/>
      <c r="P29" s="11"/>
      <c r="Q29" s="12"/>
      <c r="R29" s="25"/>
      <c r="S29" s="11"/>
      <c r="T29" s="11"/>
      <c r="U29" s="12"/>
      <c r="W29" s="65"/>
    </row>
    <row r="30" spans="1:23" x14ac:dyDescent="0.3">
      <c r="A30" s="9" t="s">
        <v>51</v>
      </c>
      <c r="B30" s="74">
        <v>623</v>
      </c>
      <c r="C30" s="25">
        <v>535</v>
      </c>
      <c r="D30" s="25">
        <v>470</v>
      </c>
      <c r="E30" s="75">
        <v>674</v>
      </c>
      <c r="F30" s="25">
        <v>717</v>
      </c>
      <c r="G30" s="11">
        <v>695.11839475440308</v>
      </c>
      <c r="H30" s="11">
        <v>679</v>
      </c>
      <c r="I30" s="12">
        <v>716</v>
      </c>
      <c r="J30" s="25">
        <v>694</v>
      </c>
      <c r="K30" s="11">
        <v>707</v>
      </c>
      <c r="L30" s="11">
        <v>789</v>
      </c>
      <c r="M30" s="12">
        <v>730</v>
      </c>
      <c r="N30" s="25">
        <v>837</v>
      </c>
      <c r="O30" s="11">
        <v>718</v>
      </c>
      <c r="P30" s="11">
        <v>567</v>
      </c>
      <c r="Q30" s="12">
        <v>411</v>
      </c>
      <c r="R30" s="25">
        <v>258</v>
      </c>
      <c r="S30" s="11">
        <v>889</v>
      </c>
      <c r="T30" s="11">
        <v>760</v>
      </c>
      <c r="U30" s="12"/>
      <c r="W30" s="65"/>
    </row>
    <row r="31" spans="1:23" x14ac:dyDescent="0.3">
      <c r="A31" s="9" t="s">
        <v>52</v>
      </c>
      <c r="B31" s="74">
        <v>2852</v>
      </c>
      <c r="C31" s="25">
        <v>4593</v>
      </c>
      <c r="D31" s="25">
        <v>3149</v>
      </c>
      <c r="E31" s="75">
        <v>5831</v>
      </c>
      <c r="F31" s="25">
        <v>5174</v>
      </c>
      <c r="G31" s="11">
        <v>4339.929162639196</v>
      </c>
      <c r="H31" s="11">
        <v>3339</v>
      </c>
      <c r="I31" s="12">
        <v>4483</v>
      </c>
      <c r="J31" s="25">
        <v>4137</v>
      </c>
      <c r="K31" s="11">
        <v>3040</v>
      </c>
      <c r="L31" s="11">
        <v>4167</v>
      </c>
      <c r="M31" s="12">
        <v>5048</v>
      </c>
      <c r="N31" s="25">
        <v>6864</v>
      </c>
      <c r="O31" s="11">
        <v>7708</v>
      </c>
      <c r="P31" s="11">
        <v>6011</v>
      </c>
      <c r="Q31" s="12">
        <v>5630</v>
      </c>
      <c r="R31" s="25">
        <v>5708</v>
      </c>
      <c r="S31" s="11">
        <v>12657</v>
      </c>
      <c r="T31" s="11">
        <v>12288</v>
      </c>
      <c r="U31" s="12"/>
      <c r="W31" s="65"/>
    </row>
    <row r="32" spans="1:23" x14ac:dyDescent="0.3">
      <c r="A32" s="9" t="s">
        <v>53</v>
      </c>
      <c r="B32" s="74">
        <v>1470</v>
      </c>
      <c r="C32" s="25">
        <v>1427</v>
      </c>
      <c r="D32" s="25">
        <v>1486</v>
      </c>
      <c r="E32" s="75">
        <v>1818</v>
      </c>
      <c r="F32" s="25">
        <v>2173</v>
      </c>
      <c r="G32" s="11">
        <v>2480.4629269952088</v>
      </c>
      <c r="H32" s="11">
        <v>2649</v>
      </c>
      <c r="I32" s="12">
        <v>3133</v>
      </c>
      <c r="J32" s="25">
        <v>3006</v>
      </c>
      <c r="K32" s="11">
        <v>3140</v>
      </c>
      <c r="L32" s="11">
        <v>3242</v>
      </c>
      <c r="M32" s="12">
        <v>4030</v>
      </c>
      <c r="N32" s="25">
        <v>5596</v>
      </c>
      <c r="O32" s="11">
        <v>5710</v>
      </c>
      <c r="P32" s="11">
        <v>5770</v>
      </c>
      <c r="Q32" s="12">
        <v>7160</v>
      </c>
      <c r="R32" s="25">
        <v>6885</v>
      </c>
      <c r="S32" s="11">
        <v>6733</v>
      </c>
      <c r="T32" s="11">
        <v>7106</v>
      </c>
      <c r="U32" s="12"/>
      <c r="W32" s="65"/>
    </row>
    <row r="33" spans="1:21" x14ac:dyDescent="0.3">
      <c r="A33" s="9" t="s">
        <v>54</v>
      </c>
      <c r="B33" s="74">
        <v>0</v>
      </c>
      <c r="C33" s="25">
        <v>0</v>
      </c>
      <c r="D33" s="25">
        <v>0</v>
      </c>
      <c r="E33" s="75">
        <v>0</v>
      </c>
      <c r="F33" s="25">
        <v>0</v>
      </c>
      <c r="G33" s="11">
        <v>0</v>
      </c>
      <c r="H33" s="11">
        <v>0</v>
      </c>
      <c r="I33" s="12">
        <v>1399</v>
      </c>
      <c r="J33" s="25">
        <v>1248</v>
      </c>
      <c r="K33" s="11">
        <v>1198</v>
      </c>
      <c r="L33" s="11">
        <v>1127</v>
      </c>
      <c r="M33" s="12">
        <v>1118</v>
      </c>
      <c r="N33" s="25">
        <v>230</v>
      </c>
      <c r="O33" s="11">
        <v>248</v>
      </c>
      <c r="P33" s="11">
        <v>627</v>
      </c>
      <c r="Q33" s="12">
        <v>1661</v>
      </c>
      <c r="R33" s="25">
        <v>1202</v>
      </c>
      <c r="S33" s="11">
        <v>1999</v>
      </c>
      <c r="T33" s="11">
        <v>2104</v>
      </c>
      <c r="U33" s="12"/>
    </row>
    <row r="34" spans="1:21" x14ac:dyDescent="0.3">
      <c r="A34" s="9" t="s">
        <v>55</v>
      </c>
      <c r="B34" s="74">
        <v>0</v>
      </c>
      <c r="C34" s="25">
        <v>0</v>
      </c>
      <c r="D34" s="25">
        <v>0</v>
      </c>
      <c r="E34" s="75">
        <v>0</v>
      </c>
      <c r="F34" s="25">
        <v>0</v>
      </c>
      <c r="G34" s="11">
        <v>0</v>
      </c>
      <c r="H34" s="11">
        <v>0</v>
      </c>
      <c r="I34" s="12">
        <v>795</v>
      </c>
      <c r="J34" s="25">
        <v>1208</v>
      </c>
      <c r="K34" s="11">
        <v>1443</v>
      </c>
      <c r="L34" s="11">
        <v>1762</v>
      </c>
      <c r="M34" s="12">
        <v>1057</v>
      </c>
      <c r="N34" s="25">
        <v>616</v>
      </c>
      <c r="O34" s="11">
        <v>372</v>
      </c>
      <c r="P34" s="11">
        <v>950</v>
      </c>
      <c r="Q34" s="12">
        <v>1006</v>
      </c>
      <c r="R34" s="25">
        <v>798</v>
      </c>
      <c r="S34" s="11">
        <v>671</v>
      </c>
      <c r="T34" s="11">
        <v>2198</v>
      </c>
      <c r="U34" s="12"/>
    </row>
    <row r="35" spans="1:21" x14ac:dyDescent="0.3">
      <c r="A35" s="73" t="s">
        <v>56</v>
      </c>
      <c r="B35" s="74">
        <v>486</v>
      </c>
      <c r="C35" s="25">
        <v>607</v>
      </c>
      <c r="D35" s="25">
        <v>461</v>
      </c>
      <c r="E35" s="75">
        <v>868</v>
      </c>
      <c r="F35" s="25">
        <v>608</v>
      </c>
      <c r="G35" s="11">
        <v>2055</v>
      </c>
      <c r="H35" s="11">
        <v>2541</v>
      </c>
      <c r="I35" s="12">
        <v>0</v>
      </c>
      <c r="J35" s="25">
        <v>0</v>
      </c>
      <c r="K35" s="11">
        <v>0</v>
      </c>
      <c r="L35" s="11">
        <v>0</v>
      </c>
      <c r="M35" s="12">
        <v>0</v>
      </c>
      <c r="N35" s="25">
        <v>0</v>
      </c>
      <c r="O35" s="11">
        <v>0</v>
      </c>
      <c r="P35" s="11">
        <v>0</v>
      </c>
      <c r="Q35" s="12">
        <v>0</v>
      </c>
      <c r="R35" s="25">
        <v>0</v>
      </c>
      <c r="S35" s="11">
        <v>0</v>
      </c>
      <c r="T35" s="11">
        <v>0</v>
      </c>
      <c r="U35" s="12"/>
    </row>
    <row r="36" spans="1:21" x14ac:dyDescent="0.3">
      <c r="A36" s="9" t="s">
        <v>57</v>
      </c>
      <c r="B36" s="74">
        <v>485</v>
      </c>
      <c r="C36" s="25">
        <v>780</v>
      </c>
      <c r="D36" s="25">
        <v>1010</v>
      </c>
      <c r="E36" s="75">
        <v>2401</v>
      </c>
      <c r="F36" s="25">
        <v>1588</v>
      </c>
      <c r="G36" s="11">
        <v>2272.1795039105609</v>
      </c>
      <c r="H36" s="11">
        <v>1949</v>
      </c>
      <c r="I36" s="12">
        <v>2853</v>
      </c>
      <c r="J36" s="25">
        <v>2209</v>
      </c>
      <c r="K36" s="11">
        <v>2982</v>
      </c>
      <c r="L36" s="11">
        <v>2751</v>
      </c>
      <c r="M36" s="12">
        <v>2714</v>
      </c>
      <c r="N36" s="25">
        <v>3031</v>
      </c>
      <c r="O36" s="11">
        <v>3408</v>
      </c>
      <c r="P36" s="11">
        <v>3144</v>
      </c>
      <c r="Q36" s="12">
        <v>4116</v>
      </c>
      <c r="R36" s="25">
        <v>3406</v>
      </c>
      <c r="S36" s="11">
        <v>3928</v>
      </c>
      <c r="T36" s="11">
        <v>4222</v>
      </c>
      <c r="U36" s="12"/>
    </row>
    <row r="37" spans="1:21" x14ac:dyDescent="0.3">
      <c r="A37" s="13" t="s">
        <v>58</v>
      </c>
      <c r="B37" s="76">
        <v>5917</v>
      </c>
      <c r="C37" s="29">
        <v>7941</v>
      </c>
      <c r="D37" s="29">
        <v>6577</v>
      </c>
      <c r="E37" s="77">
        <v>11592</v>
      </c>
      <c r="F37" s="29">
        <v>10260</v>
      </c>
      <c r="G37" s="15">
        <v>11843</v>
      </c>
      <c r="H37" s="15">
        <v>11157</v>
      </c>
      <c r="I37" s="16">
        <v>13378</v>
      </c>
      <c r="J37" s="29">
        <v>12501</v>
      </c>
      <c r="K37" s="15">
        <v>12511</v>
      </c>
      <c r="L37" s="15">
        <v>13838</v>
      </c>
      <c r="M37" s="16">
        <v>14697</v>
      </c>
      <c r="N37" s="29">
        <v>17174</v>
      </c>
      <c r="O37" s="15">
        <v>18164</v>
      </c>
      <c r="P37" s="15">
        <v>17068</v>
      </c>
      <c r="Q37" s="16">
        <v>19985</v>
      </c>
      <c r="R37" s="29">
        <v>18256</v>
      </c>
      <c r="S37" s="15">
        <v>26879</v>
      </c>
      <c r="T37" s="15">
        <v>28677</v>
      </c>
      <c r="U37" s="16"/>
    </row>
    <row r="38" spans="1:21" x14ac:dyDescent="0.3">
      <c r="A38" s="13"/>
      <c r="B38" s="76"/>
      <c r="C38" s="29"/>
      <c r="D38" s="29"/>
      <c r="E38" s="77"/>
      <c r="F38" s="29"/>
      <c r="G38" s="15"/>
      <c r="H38" s="15"/>
      <c r="I38" s="16"/>
      <c r="J38" s="29"/>
      <c r="K38" s="15"/>
      <c r="L38" s="15"/>
      <c r="M38" s="16"/>
      <c r="N38" s="29"/>
      <c r="O38" s="15"/>
      <c r="P38" s="15"/>
      <c r="Q38" s="16"/>
      <c r="R38" s="29"/>
      <c r="S38" s="15"/>
      <c r="T38" s="15"/>
      <c r="U38" s="16"/>
    </row>
    <row r="39" spans="1:21" x14ac:dyDescent="0.3">
      <c r="A39" s="13" t="s">
        <v>59</v>
      </c>
      <c r="B39" s="76">
        <v>11323</v>
      </c>
      <c r="C39" s="29">
        <v>12790</v>
      </c>
      <c r="D39" s="29">
        <v>10934</v>
      </c>
      <c r="E39" s="77">
        <v>16769</v>
      </c>
      <c r="F39" s="29">
        <v>15594</v>
      </c>
      <c r="G39" s="15">
        <v>17562</v>
      </c>
      <c r="H39" s="15">
        <v>16723</v>
      </c>
      <c r="I39" s="16">
        <v>18962</v>
      </c>
      <c r="J39" s="29">
        <v>17597</v>
      </c>
      <c r="K39" s="15">
        <v>17676</v>
      </c>
      <c r="L39" s="15">
        <v>19309</v>
      </c>
      <c r="M39" s="16">
        <v>20452</v>
      </c>
      <c r="N39" s="29">
        <v>22289</v>
      </c>
      <c r="O39" s="15">
        <v>23547</v>
      </c>
      <c r="P39" s="15">
        <v>22723</v>
      </c>
      <c r="Q39" s="16">
        <v>25850</v>
      </c>
      <c r="R39" s="29">
        <v>25125</v>
      </c>
      <c r="S39" s="15">
        <v>38694</v>
      </c>
      <c r="T39" s="15">
        <v>41164</v>
      </c>
      <c r="U39" s="16"/>
    </row>
    <row r="40" spans="1:21" x14ac:dyDescent="0.3">
      <c r="A40" s="9"/>
      <c r="B40" s="74"/>
      <c r="C40" s="25"/>
      <c r="D40" s="25"/>
      <c r="E40" s="75"/>
      <c r="F40" s="25"/>
      <c r="G40" s="11"/>
      <c r="H40" s="11"/>
      <c r="I40" s="12"/>
      <c r="J40" s="25"/>
      <c r="K40" s="11"/>
      <c r="L40" s="11"/>
      <c r="M40" s="12"/>
      <c r="N40" s="25"/>
      <c r="O40" s="11"/>
      <c r="P40" s="11"/>
      <c r="Q40" s="12"/>
      <c r="R40" s="25"/>
      <c r="S40" s="11"/>
      <c r="T40" s="11"/>
      <c r="U40" s="12"/>
    </row>
    <row r="41" spans="1:21" x14ac:dyDescent="0.3">
      <c r="A41" s="18" t="s">
        <v>60</v>
      </c>
      <c r="B41" s="78">
        <v>35564</v>
      </c>
      <c r="C41" s="40">
        <v>37341</v>
      </c>
      <c r="D41" s="40">
        <v>36277</v>
      </c>
      <c r="E41" s="79">
        <v>44374</v>
      </c>
      <c r="F41" s="40">
        <v>44889</v>
      </c>
      <c r="G41" s="20">
        <v>43377</v>
      </c>
      <c r="H41" s="20">
        <v>44225</v>
      </c>
      <c r="I41" s="21">
        <v>49010</v>
      </c>
      <c r="J41" s="40">
        <v>48419</v>
      </c>
      <c r="K41" s="20">
        <v>44858</v>
      </c>
      <c r="L41" s="20">
        <v>47253</v>
      </c>
      <c r="M41" s="21">
        <v>48906</v>
      </c>
      <c r="N41" s="40">
        <v>52949</v>
      </c>
      <c r="O41" s="20">
        <v>49941</v>
      </c>
      <c r="P41" s="20">
        <v>50746</v>
      </c>
      <c r="Q41" s="21">
        <v>56114</v>
      </c>
      <c r="R41" s="40">
        <v>56771</v>
      </c>
      <c r="S41" s="20">
        <v>66613</v>
      </c>
      <c r="T41" s="20">
        <v>74652</v>
      </c>
      <c r="U41" s="21"/>
    </row>
    <row r="43" spans="1:21" x14ac:dyDescent="0.3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</row>
    <row r="44" spans="1:21" x14ac:dyDescent="0.3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</row>
    <row r="45" spans="1:21" x14ac:dyDescent="0.3">
      <c r="B45" s="41"/>
      <c r="C45" s="41"/>
      <c r="D45" s="41"/>
      <c r="E45" s="41"/>
      <c r="F45" s="41"/>
      <c r="J45" s="41"/>
      <c r="N45" s="41"/>
      <c r="R45" s="41"/>
    </row>
    <row r="46" spans="1:21" x14ac:dyDescent="0.3">
      <c r="B46" s="41"/>
      <c r="C46" s="41"/>
      <c r="D46" s="41"/>
      <c r="E46" s="41"/>
      <c r="F46" s="41"/>
      <c r="J46" s="41"/>
      <c r="N46" s="41"/>
      <c r="R46" s="41"/>
    </row>
    <row r="47" spans="1:21" x14ac:dyDescent="0.3">
      <c r="B47" s="41"/>
      <c r="C47" s="41"/>
      <c r="D47" s="41"/>
      <c r="E47" s="41"/>
      <c r="F47" s="41"/>
    </row>
    <row r="48" spans="1:21" x14ac:dyDescent="0.3">
      <c r="B48" s="41"/>
      <c r="C48" s="41"/>
      <c r="D48" s="41"/>
      <c r="E48" s="41"/>
      <c r="F48" s="41"/>
    </row>
    <row r="49" spans="2:20" x14ac:dyDescent="0.3">
      <c r="B49" s="41"/>
      <c r="C49" s="41"/>
      <c r="D49" s="41"/>
      <c r="E49" s="41"/>
      <c r="F49" s="41"/>
    </row>
    <row r="50" spans="2:20" x14ac:dyDescent="0.3">
      <c r="B50" s="41"/>
      <c r="C50" s="41"/>
      <c r="D50" s="41"/>
      <c r="E50" s="41"/>
      <c r="F50" s="41"/>
      <c r="J50" s="41"/>
      <c r="N50" s="41"/>
      <c r="R50" s="41"/>
    </row>
    <row r="51" spans="2:20" x14ac:dyDescent="0.3">
      <c r="B51" s="41"/>
      <c r="C51" s="41"/>
      <c r="D51" s="41"/>
      <c r="E51" s="41"/>
      <c r="F51" s="41"/>
      <c r="I51" s="41"/>
      <c r="J51" s="41"/>
      <c r="K51" s="41"/>
      <c r="L51" s="41"/>
      <c r="N51" s="41"/>
      <c r="O51" s="41"/>
      <c r="P51" s="41"/>
      <c r="R51" s="41"/>
      <c r="S51" s="41"/>
      <c r="T51" s="41"/>
    </row>
    <row r="52" spans="2:20" x14ac:dyDescent="0.3">
      <c r="B52" s="41"/>
      <c r="C52" s="41"/>
      <c r="D52" s="41"/>
      <c r="E52" s="41"/>
      <c r="F52" s="41"/>
      <c r="J52" s="41"/>
      <c r="N52" s="41"/>
      <c r="R52" s="41"/>
    </row>
    <row r="53" spans="2:20" x14ac:dyDescent="0.3">
      <c r="B53" s="41"/>
      <c r="C53" s="41"/>
      <c r="D53" s="41"/>
      <c r="E53" s="41"/>
      <c r="F53" s="41"/>
      <c r="J53" s="41"/>
      <c r="N53" s="41"/>
      <c r="R53" s="41"/>
    </row>
    <row r="54" spans="2:20" x14ac:dyDescent="0.3">
      <c r="B54" s="41"/>
      <c r="C54" s="41"/>
      <c r="D54" s="41"/>
      <c r="E54" s="41"/>
      <c r="F54" s="41"/>
      <c r="J54" s="41"/>
      <c r="N54" s="41"/>
      <c r="R54" s="41"/>
    </row>
    <row r="55" spans="2:20" x14ac:dyDescent="0.3">
      <c r="B55" s="41"/>
      <c r="C55" s="41"/>
      <c r="D55" s="41"/>
      <c r="E55" s="41"/>
      <c r="F55" s="41"/>
      <c r="J55" s="41"/>
      <c r="N55" s="41"/>
      <c r="R55" s="41"/>
    </row>
    <row r="56" spans="2:20" x14ac:dyDescent="0.3">
      <c r="B56" s="41"/>
      <c r="C56" s="41"/>
      <c r="D56" s="41"/>
      <c r="E56" s="41"/>
      <c r="F56" s="41"/>
      <c r="J56" s="41"/>
      <c r="N56" s="41"/>
      <c r="R56" s="41"/>
    </row>
    <row r="57" spans="2:20" x14ac:dyDescent="0.3">
      <c r="B57" s="41"/>
      <c r="C57" s="41"/>
      <c r="D57" s="41"/>
      <c r="E57" s="41"/>
      <c r="F57" s="41"/>
      <c r="J57" s="41"/>
      <c r="N57" s="41"/>
      <c r="R57" s="41"/>
    </row>
    <row r="58" spans="2:20" x14ac:dyDescent="0.3">
      <c r="B58" s="41"/>
      <c r="C58" s="41"/>
      <c r="D58" s="41"/>
      <c r="E58" s="41"/>
      <c r="F58" s="41"/>
      <c r="J58" s="41"/>
      <c r="N58" s="41"/>
      <c r="R58" s="41"/>
    </row>
    <row r="59" spans="2:20" x14ac:dyDescent="0.3">
      <c r="B59" s="41"/>
      <c r="C59" s="41"/>
      <c r="D59" s="41"/>
      <c r="E59" s="41"/>
      <c r="F59" s="41"/>
      <c r="J59" s="41"/>
      <c r="N59" s="41"/>
      <c r="R59" s="41"/>
    </row>
    <row r="60" spans="2:20" x14ac:dyDescent="0.3">
      <c r="B60" s="41"/>
      <c r="C60" s="41"/>
      <c r="D60" s="41"/>
      <c r="E60" s="41"/>
      <c r="F60" s="41"/>
      <c r="J60" s="41"/>
      <c r="N60" s="41"/>
      <c r="R60" s="41"/>
    </row>
    <row r="61" spans="2:20" x14ac:dyDescent="0.3">
      <c r="B61" s="41"/>
      <c r="C61" s="41"/>
      <c r="D61" s="41"/>
      <c r="E61" s="41"/>
      <c r="F61" s="41"/>
      <c r="J61" s="41"/>
      <c r="N61" s="41"/>
      <c r="R61" s="41"/>
    </row>
    <row r="62" spans="2:20" x14ac:dyDescent="0.3">
      <c r="B62" s="41"/>
      <c r="C62" s="41"/>
      <c r="D62" s="41"/>
      <c r="E62" s="41"/>
      <c r="F62" s="41"/>
      <c r="J62" s="41"/>
      <c r="N62" s="41"/>
      <c r="R62" s="41"/>
    </row>
    <row r="63" spans="2:20" x14ac:dyDescent="0.3">
      <c r="B63" s="41"/>
      <c r="C63" s="41"/>
      <c r="D63" s="41"/>
      <c r="E63" s="41"/>
      <c r="F63" s="41"/>
      <c r="J63" s="41"/>
      <c r="N63" s="41"/>
      <c r="R63" s="41"/>
    </row>
    <row r="64" spans="2:20" x14ac:dyDescent="0.3">
      <c r="B64" s="41"/>
      <c r="C64" s="41"/>
      <c r="D64" s="41"/>
      <c r="E64" s="41"/>
      <c r="F64" s="41"/>
      <c r="J64" s="41"/>
      <c r="N64" s="41"/>
      <c r="R64" s="41"/>
    </row>
    <row r="65" spans="2:18" x14ac:dyDescent="0.3">
      <c r="B65" s="41"/>
      <c r="C65" s="41"/>
      <c r="D65" s="41"/>
      <c r="E65" s="41"/>
      <c r="F65" s="41"/>
      <c r="J65" s="41"/>
      <c r="N65" s="41"/>
      <c r="R65" s="41"/>
    </row>
    <row r="66" spans="2:18" x14ac:dyDescent="0.3">
      <c r="B66" s="41"/>
      <c r="C66" s="41"/>
      <c r="D66" s="41"/>
      <c r="E66" s="41"/>
      <c r="F66" s="41"/>
      <c r="J66" s="41"/>
      <c r="N66" s="41"/>
      <c r="R66" s="41"/>
    </row>
    <row r="67" spans="2:18" x14ac:dyDescent="0.3">
      <c r="B67" s="41"/>
      <c r="C67" s="41"/>
      <c r="D67" s="41"/>
      <c r="E67" s="41"/>
      <c r="F67" s="41"/>
      <c r="J67" s="41"/>
      <c r="N67" s="41"/>
      <c r="R67" s="41"/>
    </row>
    <row r="68" spans="2:18" x14ac:dyDescent="0.3">
      <c r="B68" s="41"/>
      <c r="C68" s="41"/>
      <c r="D68" s="41"/>
      <c r="E68" s="41"/>
      <c r="F68" s="41"/>
      <c r="J68" s="41"/>
      <c r="N68" s="41"/>
      <c r="R68" s="41"/>
    </row>
    <row r="69" spans="2:18" x14ac:dyDescent="0.3">
      <c r="B69" s="41"/>
      <c r="C69" s="41"/>
      <c r="D69" s="41"/>
      <c r="E69" s="41"/>
      <c r="F69" s="41"/>
      <c r="J69" s="41"/>
      <c r="N69" s="41"/>
      <c r="R69" s="41"/>
    </row>
    <row r="70" spans="2:18" x14ac:dyDescent="0.3">
      <c r="B70" s="41"/>
      <c r="C70" s="41"/>
      <c r="D70" s="41"/>
      <c r="E70" s="41"/>
      <c r="F70" s="41"/>
      <c r="J70" s="41"/>
      <c r="N70" s="41"/>
      <c r="R70" s="41"/>
    </row>
    <row r="71" spans="2:18" x14ac:dyDescent="0.3">
      <c r="B71" s="41"/>
      <c r="C71" s="41"/>
      <c r="D71" s="41"/>
      <c r="E71" s="41"/>
      <c r="F71" s="41"/>
      <c r="J71" s="41"/>
      <c r="N71" s="41"/>
      <c r="R71" s="41"/>
    </row>
    <row r="72" spans="2:18" x14ac:dyDescent="0.3">
      <c r="B72" s="41"/>
      <c r="C72" s="41"/>
      <c r="D72" s="41"/>
      <c r="E72" s="41"/>
      <c r="F72" s="41"/>
      <c r="J72" s="41"/>
      <c r="N72" s="41"/>
      <c r="R72" s="41"/>
    </row>
    <row r="73" spans="2:18" x14ac:dyDescent="0.3">
      <c r="B73" s="41"/>
      <c r="C73" s="41"/>
      <c r="D73" s="41"/>
      <c r="E73" s="41"/>
      <c r="F73" s="41"/>
      <c r="J73" s="41"/>
      <c r="N73" s="41"/>
      <c r="R73" s="41"/>
    </row>
    <row r="74" spans="2:18" x14ac:dyDescent="0.3">
      <c r="B74" s="41"/>
      <c r="C74" s="41"/>
      <c r="D74" s="41"/>
      <c r="E74" s="41"/>
      <c r="F74" s="41"/>
      <c r="J74" s="41"/>
      <c r="N74" s="41"/>
      <c r="R74" s="41"/>
    </row>
    <row r="75" spans="2:18" x14ac:dyDescent="0.3">
      <c r="B75" s="41"/>
      <c r="C75" s="41"/>
      <c r="D75" s="41"/>
      <c r="E75" s="41"/>
      <c r="F75" s="41"/>
      <c r="J75" s="41"/>
      <c r="N75" s="41"/>
      <c r="R75" s="41"/>
    </row>
    <row r="76" spans="2:18" x14ac:dyDescent="0.3">
      <c r="B76" s="41"/>
      <c r="C76" s="41"/>
      <c r="D76" s="41"/>
      <c r="E76" s="41"/>
      <c r="F76" s="41"/>
      <c r="J76" s="41"/>
      <c r="N76" s="41"/>
      <c r="R76" s="41"/>
    </row>
    <row r="77" spans="2:18" x14ac:dyDescent="0.3">
      <c r="B77" s="41"/>
      <c r="C77" s="41"/>
      <c r="D77" s="41"/>
      <c r="E77" s="41"/>
      <c r="F77" s="41"/>
      <c r="J77" s="41"/>
      <c r="N77" s="41"/>
      <c r="R77" s="41"/>
    </row>
    <row r="78" spans="2:18" x14ac:dyDescent="0.3">
      <c r="B78" s="41"/>
      <c r="C78" s="41"/>
      <c r="D78" s="41"/>
      <c r="E78" s="41"/>
      <c r="F78" s="41"/>
      <c r="J78" s="41"/>
      <c r="N78" s="41"/>
      <c r="R78" s="41"/>
    </row>
    <row r="79" spans="2:18" x14ac:dyDescent="0.3">
      <c r="B79" s="41"/>
      <c r="C79" s="41"/>
      <c r="D79" s="41"/>
      <c r="E79" s="41"/>
      <c r="F79" s="41"/>
      <c r="J79" s="41"/>
      <c r="N79" s="41"/>
      <c r="R79" s="41"/>
    </row>
    <row r="80" spans="2:18" x14ac:dyDescent="0.3">
      <c r="B80" s="41"/>
      <c r="C80" s="41"/>
      <c r="D80" s="41"/>
      <c r="E80" s="41"/>
      <c r="F80" s="41"/>
      <c r="J80" s="41"/>
      <c r="N80" s="41"/>
      <c r="R80" s="41"/>
    </row>
    <row r="81" spans="2:18" x14ac:dyDescent="0.3">
      <c r="B81" s="41"/>
      <c r="C81" s="41"/>
      <c r="D81" s="41"/>
      <c r="E81" s="41"/>
      <c r="F81" s="41"/>
      <c r="J81" s="41"/>
      <c r="N81" s="41"/>
      <c r="R81" s="41"/>
    </row>
    <row r="82" spans="2:18" x14ac:dyDescent="0.3">
      <c r="B82" s="41"/>
      <c r="C82" s="41"/>
      <c r="D82" s="41"/>
      <c r="E82" s="41"/>
      <c r="F82" s="41"/>
      <c r="J82" s="41"/>
      <c r="N82" s="41"/>
      <c r="R82" s="41"/>
    </row>
    <row r="83" spans="2:18" x14ac:dyDescent="0.3">
      <c r="B83" s="41"/>
      <c r="C83" s="41"/>
      <c r="D83" s="41"/>
      <c r="E83" s="41"/>
      <c r="F83" s="41"/>
      <c r="J83" s="41"/>
      <c r="N83" s="41"/>
      <c r="R83" s="41"/>
    </row>
    <row r="84" spans="2:18" x14ac:dyDescent="0.3">
      <c r="B84" s="41"/>
      <c r="C84" s="41"/>
      <c r="D84" s="41"/>
      <c r="E84" s="41"/>
      <c r="F84" s="41"/>
      <c r="J84" s="41"/>
      <c r="N84" s="41"/>
      <c r="R84" s="41"/>
    </row>
    <row r="85" spans="2:18" x14ac:dyDescent="0.3">
      <c r="B85" s="41"/>
      <c r="C85" s="41"/>
      <c r="D85" s="41"/>
      <c r="E85" s="41"/>
      <c r="F85" s="41"/>
      <c r="J85" s="41"/>
      <c r="N85" s="41"/>
      <c r="R85" s="41"/>
    </row>
    <row r="86" spans="2:18" x14ac:dyDescent="0.3">
      <c r="B86" s="41"/>
      <c r="C86" s="41"/>
      <c r="D86" s="41"/>
      <c r="E86" s="41"/>
      <c r="F86" s="41"/>
      <c r="J86" s="41"/>
      <c r="N86" s="41"/>
      <c r="R86" s="41"/>
    </row>
    <row r="87" spans="2:18" x14ac:dyDescent="0.3">
      <c r="B87" s="41"/>
      <c r="C87" s="41"/>
      <c r="D87" s="41"/>
      <c r="E87" s="41"/>
      <c r="F87" s="41"/>
      <c r="J87" s="41"/>
      <c r="N87" s="41"/>
      <c r="R87" s="41"/>
    </row>
    <row r="88" spans="2:18" x14ac:dyDescent="0.3">
      <c r="B88" s="41"/>
      <c r="C88" s="41"/>
      <c r="D88" s="41"/>
      <c r="E88" s="41"/>
      <c r="F88" s="41"/>
      <c r="J88" s="41"/>
      <c r="N88" s="41"/>
      <c r="R88" s="41"/>
    </row>
    <row r="89" spans="2:18" x14ac:dyDescent="0.3">
      <c r="B89" s="41"/>
      <c r="C89" s="41"/>
      <c r="D89" s="41"/>
      <c r="E89" s="41"/>
      <c r="F89" s="41"/>
      <c r="J89" s="41"/>
      <c r="N89" s="41"/>
      <c r="R89" s="41"/>
    </row>
    <row r="90" spans="2:18" x14ac:dyDescent="0.3">
      <c r="B90" s="41"/>
      <c r="C90" s="41"/>
      <c r="D90" s="41"/>
      <c r="E90" s="41"/>
      <c r="F90" s="41"/>
      <c r="J90" s="41"/>
      <c r="N90" s="41"/>
      <c r="R90" s="41"/>
    </row>
    <row r="91" spans="2:18" x14ac:dyDescent="0.3">
      <c r="B91" s="41"/>
      <c r="C91" s="41"/>
      <c r="D91" s="41"/>
      <c r="E91" s="41"/>
      <c r="F91" s="41"/>
      <c r="J91" s="41"/>
      <c r="N91" s="41"/>
      <c r="R91" s="41"/>
    </row>
    <row r="92" spans="2:18" x14ac:dyDescent="0.3">
      <c r="B92" s="41"/>
      <c r="C92" s="41"/>
      <c r="D92" s="41"/>
      <c r="E92" s="41"/>
      <c r="F92" s="41"/>
      <c r="J92" s="41"/>
      <c r="N92" s="41"/>
      <c r="R92" s="41"/>
    </row>
    <row r="93" spans="2:18" x14ac:dyDescent="0.3">
      <c r="B93" s="41"/>
      <c r="C93" s="41"/>
      <c r="D93" s="41"/>
      <c r="E93" s="41"/>
      <c r="F93" s="41"/>
      <c r="J93" s="41"/>
      <c r="N93" s="41"/>
      <c r="R93" s="41"/>
    </row>
    <row r="94" spans="2:18" x14ac:dyDescent="0.3">
      <c r="B94" s="41"/>
      <c r="C94" s="41"/>
      <c r="D94" s="41"/>
      <c r="E94" s="41"/>
      <c r="F94" s="41"/>
      <c r="J94" s="41"/>
      <c r="N94" s="41"/>
      <c r="R94" s="41"/>
    </row>
    <row r="95" spans="2:18" x14ac:dyDescent="0.3">
      <c r="B95" s="41"/>
      <c r="C95" s="41"/>
      <c r="D95" s="41"/>
      <c r="E95" s="41"/>
      <c r="F95" s="41"/>
      <c r="J95" s="41"/>
      <c r="N95" s="41"/>
      <c r="R95" s="41"/>
    </row>
    <row r="96" spans="2:18" x14ac:dyDescent="0.3">
      <c r="B96" s="41"/>
      <c r="C96" s="41"/>
      <c r="D96" s="41"/>
      <c r="E96" s="41"/>
      <c r="F96" s="41"/>
      <c r="J96" s="41"/>
      <c r="N96" s="41"/>
      <c r="R96" s="41"/>
    </row>
    <row r="97" spans="2:18" x14ac:dyDescent="0.3">
      <c r="B97" s="41"/>
      <c r="C97" s="41"/>
      <c r="D97" s="41"/>
      <c r="E97" s="41"/>
      <c r="F97" s="41"/>
      <c r="J97" s="41"/>
      <c r="N97" s="41"/>
      <c r="R97" s="41"/>
    </row>
    <row r="98" spans="2:18" x14ac:dyDescent="0.3">
      <c r="B98" s="41"/>
      <c r="C98" s="41"/>
      <c r="D98" s="41"/>
      <c r="E98" s="41"/>
      <c r="F98" s="41"/>
      <c r="J98" s="41"/>
      <c r="N98" s="41"/>
      <c r="R98" s="41"/>
    </row>
    <row r="99" spans="2:18" x14ac:dyDescent="0.3">
      <c r="B99" s="41"/>
      <c r="C99" s="41"/>
      <c r="D99" s="41"/>
      <c r="E99" s="41"/>
      <c r="F99" s="41"/>
      <c r="J99" s="41"/>
      <c r="N99" s="41"/>
      <c r="R99" s="41"/>
    </row>
    <row r="100" spans="2:18" x14ac:dyDescent="0.3">
      <c r="B100" s="41"/>
      <c r="C100" s="41"/>
      <c r="D100" s="41"/>
      <c r="E100" s="41"/>
      <c r="F100" s="41"/>
      <c r="J100" s="41"/>
      <c r="N100" s="41"/>
      <c r="R100" s="41"/>
    </row>
    <row r="101" spans="2:18" x14ac:dyDescent="0.3">
      <c r="B101" s="41"/>
      <c r="C101" s="41"/>
      <c r="D101" s="41"/>
      <c r="E101" s="41"/>
      <c r="F101" s="41"/>
      <c r="J101" s="41"/>
      <c r="N101" s="41"/>
      <c r="R101" s="41"/>
    </row>
    <row r="102" spans="2:18" x14ac:dyDescent="0.3">
      <c r="B102" s="41"/>
      <c r="C102" s="41"/>
      <c r="D102" s="41"/>
      <c r="E102" s="41"/>
      <c r="F102" s="41"/>
      <c r="J102" s="41"/>
      <c r="N102" s="41"/>
      <c r="R102" s="41"/>
    </row>
    <row r="103" spans="2:18" x14ac:dyDescent="0.3">
      <c r="B103" s="41"/>
      <c r="C103" s="41"/>
      <c r="D103" s="41"/>
      <c r="E103" s="41"/>
      <c r="F103" s="41"/>
      <c r="J103" s="41"/>
      <c r="N103" s="41"/>
      <c r="R103" s="41"/>
    </row>
    <row r="104" spans="2:18" x14ac:dyDescent="0.3">
      <c r="B104" s="41"/>
      <c r="C104" s="41"/>
      <c r="D104" s="41"/>
      <c r="E104" s="41"/>
      <c r="F104" s="41"/>
      <c r="J104" s="41"/>
      <c r="N104" s="41"/>
      <c r="R104" s="41"/>
    </row>
    <row r="105" spans="2:18" x14ac:dyDescent="0.3">
      <c r="B105" s="41"/>
      <c r="C105" s="41"/>
      <c r="D105" s="41"/>
      <c r="E105" s="41"/>
      <c r="F105" s="41"/>
      <c r="J105" s="41"/>
      <c r="N105" s="41"/>
      <c r="R105" s="41"/>
    </row>
    <row r="106" spans="2:18" x14ac:dyDescent="0.3">
      <c r="B106" s="41"/>
      <c r="C106" s="41"/>
      <c r="D106" s="41"/>
      <c r="E106" s="41"/>
      <c r="F106" s="41"/>
      <c r="J106" s="41"/>
      <c r="N106" s="41"/>
      <c r="R106" s="41"/>
    </row>
    <row r="107" spans="2:18" x14ac:dyDescent="0.3">
      <c r="B107" s="41"/>
      <c r="C107" s="41"/>
      <c r="D107" s="41"/>
      <c r="E107" s="41"/>
      <c r="F107" s="41"/>
      <c r="J107" s="41"/>
      <c r="N107" s="41"/>
      <c r="R107" s="41"/>
    </row>
    <row r="108" spans="2:18" x14ac:dyDescent="0.3">
      <c r="B108" s="41"/>
      <c r="C108" s="41"/>
      <c r="D108" s="41"/>
      <c r="E108" s="41"/>
      <c r="F108" s="41"/>
      <c r="J108" s="41"/>
      <c r="N108" s="41"/>
      <c r="R108" s="41"/>
    </row>
    <row r="109" spans="2:18" x14ac:dyDescent="0.3">
      <c r="B109" s="41"/>
      <c r="C109" s="41"/>
      <c r="D109" s="41"/>
      <c r="E109" s="41"/>
      <c r="F109" s="41"/>
      <c r="J109" s="41"/>
      <c r="N109" s="41"/>
      <c r="R109" s="41"/>
    </row>
    <row r="110" spans="2:18" x14ac:dyDescent="0.3">
      <c r="B110" s="41"/>
      <c r="C110" s="41"/>
      <c r="D110" s="41"/>
      <c r="E110" s="41"/>
      <c r="F110" s="41"/>
      <c r="J110" s="41"/>
      <c r="N110" s="41"/>
      <c r="R110" s="41"/>
    </row>
    <row r="111" spans="2:18" x14ac:dyDescent="0.3">
      <c r="B111" s="41"/>
      <c r="C111" s="41"/>
      <c r="D111" s="41"/>
      <c r="E111" s="41"/>
      <c r="F111" s="41"/>
      <c r="J111" s="41"/>
      <c r="N111" s="41"/>
      <c r="R111" s="41"/>
    </row>
    <row r="112" spans="2:18" x14ac:dyDescent="0.3">
      <c r="B112" s="41"/>
      <c r="C112" s="41"/>
      <c r="D112" s="41"/>
      <c r="E112" s="41"/>
      <c r="F112" s="41"/>
      <c r="J112" s="41"/>
      <c r="N112" s="41"/>
      <c r="R112" s="41"/>
    </row>
    <row r="113" spans="2:18" x14ac:dyDescent="0.3">
      <c r="B113" s="41"/>
      <c r="C113" s="41"/>
      <c r="D113" s="41"/>
      <c r="E113" s="41"/>
      <c r="F113" s="41"/>
      <c r="J113" s="41"/>
      <c r="N113" s="41"/>
      <c r="R113" s="41"/>
    </row>
    <row r="114" spans="2:18" x14ac:dyDescent="0.3">
      <c r="B114" s="41"/>
      <c r="C114" s="41"/>
      <c r="D114" s="41"/>
      <c r="E114" s="41"/>
      <c r="F114" s="41"/>
      <c r="J114" s="41"/>
      <c r="N114" s="41"/>
      <c r="R114" s="41"/>
    </row>
    <row r="115" spans="2:18" x14ac:dyDescent="0.3">
      <c r="B115" s="41"/>
      <c r="C115" s="41"/>
      <c r="D115" s="41"/>
      <c r="E115" s="41"/>
      <c r="F115" s="41"/>
      <c r="J115" s="41"/>
      <c r="N115" s="41"/>
      <c r="R115" s="41"/>
    </row>
    <row r="116" spans="2:18" x14ac:dyDescent="0.3">
      <c r="B116" s="41"/>
      <c r="C116" s="41"/>
      <c r="D116" s="41"/>
      <c r="E116" s="41"/>
      <c r="F116" s="41"/>
      <c r="J116" s="41"/>
      <c r="N116" s="41"/>
      <c r="R116" s="41"/>
    </row>
    <row r="117" spans="2:18" x14ac:dyDescent="0.3">
      <c r="B117" s="41"/>
      <c r="C117" s="41"/>
      <c r="D117" s="41"/>
      <c r="E117" s="41"/>
      <c r="F117" s="41"/>
      <c r="J117" s="41"/>
      <c r="N117" s="41"/>
      <c r="R117" s="41"/>
    </row>
    <row r="118" spans="2:18" x14ac:dyDescent="0.3">
      <c r="B118" s="41"/>
      <c r="C118" s="41"/>
      <c r="D118" s="41"/>
      <c r="E118" s="41"/>
      <c r="F118" s="41"/>
      <c r="J118" s="41"/>
      <c r="N118" s="41"/>
      <c r="R118" s="41"/>
    </row>
    <row r="119" spans="2:18" x14ac:dyDescent="0.3">
      <c r="B119" s="41"/>
      <c r="C119" s="41"/>
      <c r="D119" s="41"/>
      <c r="E119" s="41"/>
      <c r="F119" s="41"/>
      <c r="J119" s="41"/>
      <c r="N119" s="41"/>
      <c r="R119" s="41"/>
    </row>
    <row r="120" spans="2:18" x14ac:dyDescent="0.3">
      <c r="B120" s="41"/>
      <c r="C120" s="41"/>
      <c r="D120" s="41"/>
      <c r="E120" s="41"/>
      <c r="F120" s="41"/>
      <c r="J120" s="41"/>
      <c r="N120" s="41"/>
      <c r="R120" s="41"/>
    </row>
    <row r="121" spans="2:18" x14ac:dyDescent="0.3">
      <c r="B121" s="41"/>
      <c r="C121" s="41"/>
      <c r="D121" s="41"/>
      <c r="E121" s="41"/>
      <c r="F121" s="41"/>
      <c r="J121" s="41"/>
      <c r="N121" s="41"/>
      <c r="R121" s="41"/>
    </row>
    <row r="122" spans="2:18" x14ac:dyDescent="0.3">
      <c r="B122" s="41"/>
      <c r="C122" s="41"/>
      <c r="D122" s="41"/>
      <c r="E122" s="41"/>
      <c r="F122" s="41"/>
      <c r="J122" s="41"/>
      <c r="N122" s="41"/>
      <c r="R122" s="41"/>
    </row>
    <row r="123" spans="2:18" x14ac:dyDescent="0.3">
      <c r="B123" s="41"/>
      <c r="C123" s="41"/>
      <c r="D123" s="41"/>
      <c r="E123" s="41"/>
      <c r="F123" s="41"/>
      <c r="J123" s="41"/>
      <c r="N123" s="41"/>
      <c r="R123" s="41"/>
    </row>
    <row r="124" spans="2:18" x14ac:dyDescent="0.3">
      <c r="B124" s="41"/>
      <c r="C124" s="41"/>
      <c r="D124" s="41"/>
      <c r="E124" s="41"/>
      <c r="F124" s="41"/>
      <c r="J124" s="41"/>
      <c r="N124" s="41"/>
      <c r="R124" s="41"/>
    </row>
    <row r="125" spans="2:18" x14ac:dyDescent="0.3">
      <c r="B125" s="41"/>
      <c r="C125" s="41"/>
      <c r="D125" s="41"/>
      <c r="E125" s="41"/>
      <c r="F125" s="41"/>
      <c r="J125" s="41"/>
      <c r="N125" s="41"/>
      <c r="R125" s="41"/>
    </row>
    <row r="126" spans="2:18" x14ac:dyDescent="0.3">
      <c r="B126" s="41"/>
      <c r="C126" s="41"/>
      <c r="D126" s="41"/>
      <c r="E126" s="41"/>
      <c r="F126" s="41"/>
      <c r="J126" s="41"/>
      <c r="N126" s="41"/>
      <c r="R126" s="41"/>
    </row>
    <row r="127" spans="2:18" x14ac:dyDescent="0.3">
      <c r="B127" s="41"/>
      <c r="C127" s="41"/>
      <c r="D127" s="41"/>
      <c r="E127" s="41"/>
      <c r="F127" s="41"/>
      <c r="J127" s="41"/>
      <c r="N127" s="41"/>
      <c r="R127" s="41"/>
    </row>
    <row r="128" spans="2:18" x14ac:dyDescent="0.3">
      <c r="B128" s="41"/>
      <c r="C128" s="41"/>
      <c r="D128" s="41"/>
      <c r="E128" s="41"/>
      <c r="F128" s="41"/>
      <c r="J128" s="41"/>
      <c r="N128" s="41"/>
      <c r="R128" s="41"/>
    </row>
    <row r="129" spans="2:18" x14ac:dyDescent="0.3">
      <c r="B129" s="41"/>
      <c r="C129" s="41"/>
      <c r="D129" s="41"/>
      <c r="E129" s="41"/>
      <c r="F129" s="41"/>
      <c r="J129" s="41"/>
      <c r="N129" s="41"/>
      <c r="R129" s="41"/>
    </row>
    <row r="130" spans="2:18" x14ac:dyDescent="0.3">
      <c r="B130" s="41"/>
      <c r="C130" s="41"/>
      <c r="D130" s="41"/>
      <c r="E130" s="41"/>
      <c r="F130" s="41"/>
      <c r="J130" s="41"/>
      <c r="N130" s="41"/>
      <c r="R130" s="41"/>
    </row>
    <row r="131" spans="2:18" x14ac:dyDescent="0.3">
      <c r="B131" s="41"/>
      <c r="C131" s="41"/>
      <c r="D131" s="41"/>
      <c r="E131" s="41"/>
      <c r="F131" s="41"/>
      <c r="J131" s="41"/>
      <c r="N131" s="41"/>
      <c r="R131" s="41"/>
    </row>
    <row r="132" spans="2:18" x14ac:dyDescent="0.3">
      <c r="B132" s="41"/>
      <c r="C132" s="41"/>
      <c r="D132" s="41"/>
      <c r="E132" s="41"/>
      <c r="F132" s="41"/>
      <c r="J132" s="41"/>
      <c r="N132" s="41"/>
      <c r="R132" s="41"/>
    </row>
    <row r="133" spans="2:18" x14ac:dyDescent="0.3">
      <c r="B133" s="41"/>
      <c r="C133" s="41"/>
      <c r="D133" s="41"/>
      <c r="E133" s="41"/>
      <c r="F133" s="41"/>
      <c r="J133" s="41"/>
      <c r="N133" s="41"/>
      <c r="R133" s="41"/>
    </row>
    <row r="134" spans="2:18" x14ac:dyDescent="0.3">
      <c r="B134" s="41"/>
      <c r="C134" s="41"/>
      <c r="D134" s="41"/>
      <c r="E134" s="41"/>
      <c r="F134" s="41"/>
      <c r="J134" s="41"/>
      <c r="N134" s="41"/>
      <c r="R134" s="41"/>
    </row>
    <row r="135" spans="2:18" x14ac:dyDescent="0.3">
      <c r="B135" s="41"/>
      <c r="C135" s="41"/>
      <c r="D135" s="41"/>
      <c r="E135" s="41"/>
      <c r="F135" s="41"/>
      <c r="J135" s="41"/>
      <c r="N135" s="41"/>
      <c r="R135" s="41"/>
    </row>
    <row r="136" spans="2:18" x14ac:dyDescent="0.3">
      <c r="B136" s="41"/>
      <c r="C136" s="41"/>
      <c r="D136" s="41"/>
      <c r="E136" s="41"/>
      <c r="F136" s="41"/>
      <c r="J136" s="41"/>
      <c r="N136" s="41"/>
      <c r="R136" s="41"/>
    </row>
    <row r="137" spans="2:18" x14ac:dyDescent="0.3">
      <c r="B137" s="41"/>
      <c r="C137" s="41"/>
      <c r="D137" s="41"/>
      <c r="E137" s="41"/>
      <c r="F137" s="41"/>
      <c r="J137" s="41"/>
      <c r="N137" s="41"/>
      <c r="R137" s="41"/>
    </row>
    <row r="138" spans="2:18" x14ac:dyDescent="0.3">
      <c r="B138" s="41"/>
      <c r="C138" s="41"/>
      <c r="D138" s="41"/>
      <c r="E138" s="41"/>
      <c r="F138" s="41"/>
      <c r="J138" s="41"/>
      <c r="N138" s="41"/>
      <c r="R138" s="41"/>
    </row>
    <row r="139" spans="2:18" x14ac:dyDescent="0.3">
      <c r="B139" s="41"/>
      <c r="C139" s="41"/>
      <c r="D139" s="41"/>
      <c r="E139" s="41"/>
      <c r="F139" s="41"/>
      <c r="J139" s="41"/>
      <c r="N139" s="41"/>
      <c r="R139" s="41"/>
    </row>
    <row r="140" spans="2:18" x14ac:dyDescent="0.3">
      <c r="B140" s="41"/>
      <c r="C140" s="41"/>
      <c r="D140" s="41"/>
      <c r="E140" s="41"/>
      <c r="F140" s="41"/>
      <c r="J140" s="41"/>
      <c r="N140" s="41"/>
      <c r="R140" s="41"/>
    </row>
    <row r="141" spans="2:18" x14ac:dyDescent="0.3">
      <c r="B141" s="41"/>
      <c r="C141" s="41"/>
      <c r="D141" s="41"/>
      <c r="E141" s="41"/>
      <c r="F141" s="41"/>
      <c r="J141" s="41"/>
      <c r="N141" s="41"/>
      <c r="R141" s="41"/>
    </row>
    <row r="142" spans="2:18" x14ac:dyDescent="0.3">
      <c r="B142" s="41"/>
      <c r="C142" s="41"/>
      <c r="D142" s="41"/>
      <c r="E142" s="41"/>
      <c r="F142" s="41"/>
      <c r="J142" s="41"/>
      <c r="N142" s="41"/>
      <c r="R142" s="41"/>
    </row>
    <row r="143" spans="2:18" x14ac:dyDescent="0.3">
      <c r="B143" s="41"/>
      <c r="C143" s="41"/>
      <c r="D143" s="41"/>
      <c r="E143" s="41"/>
      <c r="F143" s="41"/>
      <c r="J143" s="41"/>
      <c r="N143" s="41"/>
      <c r="R143" s="41"/>
    </row>
    <row r="144" spans="2:18" x14ac:dyDescent="0.3">
      <c r="B144" s="41"/>
      <c r="C144" s="41"/>
      <c r="D144" s="41"/>
      <c r="E144" s="41"/>
      <c r="F144" s="41"/>
      <c r="J144" s="41"/>
      <c r="N144" s="41"/>
      <c r="R144" s="41"/>
    </row>
    <row r="145" spans="2:18" x14ac:dyDescent="0.3">
      <c r="B145" s="41"/>
      <c r="C145" s="41"/>
      <c r="D145" s="41"/>
      <c r="E145" s="41"/>
      <c r="F145" s="41"/>
      <c r="J145" s="41"/>
      <c r="N145" s="41"/>
      <c r="R145" s="41"/>
    </row>
    <row r="146" spans="2:18" x14ac:dyDescent="0.3">
      <c r="B146" s="41"/>
      <c r="C146" s="41"/>
      <c r="D146" s="41"/>
      <c r="E146" s="41"/>
      <c r="F146" s="41"/>
      <c r="J146" s="41"/>
      <c r="N146" s="41"/>
      <c r="R146" s="41"/>
    </row>
    <row r="147" spans="2:18" x14ac:dyDescent="0.3">
      <c r="B147" s="41"/>
      <c r="C147" s="41"/>
      <c r="D147" s="41"/>
      <c r="E147" s="41"/>
      <c r="F147" s="41"/>
      <c r="J147" s="41"/>
      <c r="N147" s="41"/>
      <c r="R147" s="41"/>
    </row>
    <row r="148" spans="2:18" x14ac:dyDescent="0.3">
      <c r="B148" s="41"/>
      <c r="C148" s="41"/>
      <c r="D148" s="41"/>
      <c r="E148" s="41"/>
      <c r="F148" s="41"/>
      <c r="J148" s="41"/>
      <c r="N148" s="41"/>
      <c r="R148" s="41"/>
    </row>
    <row r="149" spans="2:18" x14ac:dyDescent="0.3">
      <c r="B149" s="41"/>
      <c r="C149" s="41"/>
      <c r="D149" s="41"/>
      <c r="E149" s="41"/>
      <c r="F149" s="41"/>
      <c r="J149" s="41"/>
      <c r="N149" s="41"/>
      <c r="R149" s="41"/>
    </row>
    <row r="150" spans="2:18" x14ac:dyDescent="0.3">
      <c r="B150" s="41"/>
      <c r="C150" s="41"/>
      <c r="D150" s="41"/>
      <c r="E150" s="41"/>
      <c r="F150" s="41"/>
      <c r="J150" s="41"/>
      <c r="N150" s="41"/>
      <c r="R150" s="41"/>
    </row>
    <row r="151" spans="2:18" x14ac:dyDescent="0.3">
      <c r="B151" s="41"/>
      <c r="C151" s="41"/>
      <c r="D151" s="41"/>
      <c r="E151" s="41"/>
      <c r="F151" s="41"/>
      <c r="J151" s="41"/>
      <c r="N151" s="41"/>
      <c r="R151" s="41"/>
    </row>
    <row r="152" spans="2:18" x14ac:dyDescent="0.3">
      <c r="B152" s="41"/>
      <c r="C152" s="41"/>
      <c r="D152" s="41"/>
      <c r="E152" s="41"/>
      <c r="F152" s="41"/>
      <c r="J152" s="41"/>
      <c r="N152" s="41"/>
      <c r="R152" s="41"/>
    </row>
    <row r="153" spans="2:18" x14ac:dyDescent="0.3">
      <c r="B153" s="41"/>
      <c r="C153" s="41"/>
      <c r="D153" s="41"/>
      <c r="E153" s="41"/>
      <c r="F153" s="41"/>
      <c r="J153" s="41"/>
      <c r="N153" s="41"/>
      <c r="R153" s="41"/>
    </row>
    <row r="154" spans="2:18" x14ac:dyDescent="0.3">
      <c r="B154" s="41"/>
      <c r="C154" s="41"/>
      <c r="D154" s="41"/>
      <c r="E154" s="41"/>
      <c r="F154" s="41"/>
      <c r="J154" s="41"/>
      <c r="N154" s="41"/>
      <c r="R154" s="41"/>
    </row>
    <row r="155" spans="2:18" x14ac:dyDescent="0.3">
      <c r="B155" s="41"/>
      <c r="C155" s="41"/>
      <c r="D155" s="41"/>
      <c r="E155" s="41"/>
      <c r="F155" s="41"/>
      <c r="J155" s="41"/>
      <c r="N155" s="41"/>
      <c r="R155" s="41"/>
    </row>
  </sheetData>
  <pageMargins left="0.7" right="0.7" top="0.75" bottom="0.75" header="0.3" footer="0.3"/>
  <headerFooter>
    <oddHeader>&amp;R&amp;"Aptos"&amp;1 &amp;K000000 Confidential#_x000D_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E84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77734375" defaultRowHeight="14.4" x14ac:dyDescent="0.3"/>
  <cols>
    <col min="1" max="1" width="55.77734375" customWidth="1"/>
    <col min="2" max="32" width="9.44140625" customWidth="1"/>
  </cols>
  <sheetData>
    <row r="1" spans="1:31" ht="18" customHeight="1" x14ac:dyDescent="0.35">
      <c r="A1" s="1" t="s">
        <v>61</v>
      </c>
      <c r="B1" s="2">
        <v>2022</v>
      </c>
      <c r="C1" s="3"/>
      <c r="D1" s="3"/>
      <c r="E1" s="4"/>
      <c r="F1" s="2">
        <v>2023</v>
      </c>
      <c r="G1" s="3"/>
      <c r="H1" s="3"/>
      <c r="I1" s="4"/>
      <c r="J1" s="2">
        <v>2024</v>
      </c>
      <c r="K1" s="3"/>
      <c r="L1" s="3"/>
      <c r="M1" s="4"/>
      <c r="N1" s="2">
        <v>2025</v>
      </c>
      <c r="O1" s="3"/>
      <c r="P1" s="3"/>
      <c r="Q1" s="4"/>
      <c r="R1" s="2">
        <v>2026</v>
      </c>
      <c r="S1" s="3"/>
      <c r="T1" s="3"/>
      <c r="U1" s="4"/>
      <c r="V1" s="80"/>
      <c r="W1" s="2"/>
      <c r="X1" s="3"/>
      <c r="Y1" s="3"/>
      <c r="Z1" s="3"/>
      <c r="AA1" s="5"/>
    </row>
    <row r="2" spans="1:31" x14ac:dyDescent="0.3">
      <c r="A2" s="60" t="s">
        <v>2</v>
      </c>
      <c r="B2" s="6" t="s">
        <v>3</v>
      </c>
      <c r="C2" s="7" t="s">
        <v>4</v>
      </c>
      <c r="D2" s="7" t="s">
        <v>5</v>
      </c>
      <c r="E2" s="8" t="s">
        <v>6</v>
      </c>
      <c r="F2" s="6" t="s">
        <v>3</v>
      </c>
      <c r="G2" s="7" t="s">
        <v>4</v>
      </c>
      <c r="H2" s="7" t="s">
        <v>5</v>
      </c>
      <c r="I2" s="8" t="s">
        <v>6</v>
      </c>
      <c r="J2" s="6" t="s">
        <v>3</v>
      </c>
      <c r="K2" s="7" t="s">
        <v>4</v>
      </c>
      <c r="L2" s="7" t="s">
        <v>5</v>
      </c>
      <c r="M2" s="8" t="s">
        <v>6</v>
      </c>
      <c r="N2" s="6" t="s">
        <v>3</v>
      </c>
      <c r="O2" s="7" t="s">
        <v>4</v>
      </c>
      <c r="P2" s="7" t="s">
        <v>5</v>
      </c>
      <c r="Q2" s="8" t="s">
        <v>6</v>
      </c>
      <c r="R2" s="6" t="s">
        <v>3</v>
      </c>
      <c r="S2" s="7" t="s">
        <v>4</v>
      </c>
      <c r="T2" s="7" t="s">
        <v>5</v>
      </c>
      <c r="U2" s="8" t="s">
        <v>6</v>
      </c>
      <c r="V2" s="7"/>
      <c r="W2" s="6" t="s">
        <v>7</v>
      </c>
      <c r="X2" s="7" t="s">
        <v>8</v>
      </c>
      <c r="Y2" s="7" t="s">
        <v>9</v>
      </c>
      <c r="Z2" s="7" t="s">
        <v>10</v>
      </c>
      <c r="AA2" s="8" t="s">
        <v>11</v>
      </c>
      <c r="AB2" s="63"/>
      <c r="AC2" s="63"/>
      <c r="AD2" s="63"/>
    </row>
    <row r="3" spans="1:31" x14ac:dyDescent="0.3">
      <c r="A3" s="13" t="s">
        <v>62</v>
      </c>
      <c r="B3" s="22"/>
      <c r="C3" s="23"/>
      <c r="D3" s="23"/>
      <c r="E3" s="24"/>
      <c r="F3" s="22"/>
      <c r="G3" s="23"/>
      <c r="H3" s="23"/>
      <c r="I3" s="24"/>
      <c r="J3" s="22"/>
      <c r="K3" s="23"/>
      <c r="L3" s="23"/>
      <c r="M3" s="24"/>
      <c r="N3" s="22"/>
      <c r="O3" s="23"/>
      <c r="P3" s="23"/>
      <c r="Q3" s="24"/>
      <c r="R3" s="22"/>
      <c r="S3" s="23"/>
      <c r="T3" s="23"/>
      <c r="U3" s="24"/>
      <c r="V3" s="23"/>
      <c r="W3" s="22"/>
      <c r="X3" s="23"/>
      <c r="Y3" s="23"/>
      <c r="Z3" s="23"/>
      <c r="AA3" s="24"/>
      <c r="AC3" s="25"/>
    </row>
    <row r="4" spans="1:31" x14ac:dyDescent="0.3">
      <c r="A4" s="9" t="s">
        <v>27</v>
      </c>
      <c r="B4" s="22">
        <v>832</v>
      </c>
      <c r="C4" s="23">
        <v>3423</v>
      </c>
      <c r="D4" s="23">
        <v>2989</v>
      </c>
      <c r="E4" s="24">
        <v>1613</v>
      </c>
      <c r="F4" s="22">
        <v>3178</v>
      </c>
      <c r="G4" s="23">
        <v>3045</v>
      </c>
      <c r="H4" s="23">
        <v>1499</v>
      </c>
      <c r="I4" s="24">
        <v>1868</v>
      </c>
      <c r="J4" s="22">
        <v>1466</v>
      </c>
      <c r="K4" s="23">
        <v>210</v>
      </c>
      <c r="L4" s="23">
        <v>738</v>
      </c>
      <c r="M4" s="24">
        <v>2965</v>
      </c>
      <c r="N4" s="22">
        <v>124</v>
      </c>
      <c r="O4" s="23">
        <v>625</v>
      </c>
      <c r="P4" s="23">
        <v>1761</v>
      </c>
      <c r="Q4" s="24">
        <v>3484</v>
      </c>
      <c r="R4" s="22">
        <v>489</v>
      </c>
      <c r="S4" s="23">
        <v>3619</v>
      </c>
      <c r="T4" s="23">
        <v>6159</v>
      </c>
      <c r="U4" s="24"/>
      <c r="V4" s="23"/>
      <c r="W4" s="22">
        <v>8858</v>
      </c>
      <c r="X4" s="23">
        <v>9590</v>
      </c>
      <c r="Y4" s="23">
        <v>5379</v>
      </c>
      <c r="Z4" s="23">
        <v>5994</v>
      </c>
      <c r="AA4" s="24">
        <v>10267</v>
      </c>
      <c r="AB4" s="25"/>
      <c r="AC4" s="25"/>
      <c r="AD4" s="25"/>
    </row>
    <row r="5" spans="1:31" x14ac:dyDescent="0.3">
      <c r="A5" s="9"/>
      <c r="B5" s="22"/>
      <c r="C5" s="23"/>
      <c r="D5" s="23"/>
      <c r="E5" s="24"/>
      <c r="F5" s="22"/>
      <c r="G5" s="23"/>
      <c r="H5" s="23"/>
      <c r="I5" s="24"/>
      <c r="J5" s="22"/>
      <c r="K5" s="23"/>
      <c r="L5" s="23"/>
      <c r="M5" s="24"/>
      <c r="N5" s="22"/>
      <c r="O5" s="23"/>
      <c r="P5" s="23"/>
      <c r="Q5" s="24"/>
      <c r="R5" s="22"/>
      <c r="S5" s="23"/>
      <c r="T5" s="23"/>
      <c r="U5" s="24"/>
      <c r="V5" s="23"/>
      <c r="W5" s="22"/>
      <c r="X5" s="23"/>
      <c r="Y5" s="23"/>
      <c r="Z5" s="23"/>
      <c r="AA5" s="24"/>
      <c r="AB5" s="25"/>
      <c r="AC5" s="25"/>
      <c r="AD5" s="25"/>
    </row>
    <row r="6" spans="1:31" x14ac:dyDescent="0.3">
      <c r="A6" s="9" t="s">
        <v>63</v>
      </c>
      <c r="B6" s="22">
        <v>0</v>
      </c>
      <c r="C6" s="23">
        <v>0</v>
      </c>
      <c r="D6" s="23">
        <v>0</v>
      </c>
      <c r="E6" s="24">
        <v>0</v>
      </c>
      <c r="F6" s="22">
        <v>-173</v>
      </c>
      <c r="G6" s="23">
        <v>0</v>
      </c>
      <c r="H6" s="23">
        <v>-67</v>
      </c>
      <c r="I6" s="24">
        <v>0</v>
      </c>
      <c r="J6" s="22">
        <v>0</v>
      </c>
      <c r="K6" s="23">
        <v>0</v>
      </c>
      <c r="L6" s="23">
        <v>0</v>
      </c>
      <c r="M6" s="24">
        <v>-1214</v>
      </c>
      <c r="N6" s="22">
        <v>-675</v>
      </c>
      <c r="O6" s="23">
        <v>-302</v>
      </c>
      <c r="P6" s="23">
        <v>-162</v>
      </c>
      <c r="Q6" s="24">
        <v>-164</v>
      </c>
      <c r="R6" s="22">
        <v>-818</v>
      </c>
      <c r="S6" s="23">
        <v>-100</v>
      </c>
      <c r="T6" s="23">
        <v>-877</v>
      </c>
      <c r="U6" s="24"/>
      <c r="V6" s="23"/>
      <c r="W6" s="22">
        <v>0</v>
      </c>
      <c r="X6" s="23">
        <v>0</v>
      </c>
      <c r="Y6" s="23">
        <v>-1214</v>
      </c>
      <c r="Z6" s="23">
        <v>-1303</v>
      </c>
      <c r="AA6" s="24">
        <v>-1795</v>
      </c>
      <c r="AB6" s="25"/>
      <c r="AC6" s="25"/>
      <c r="AD6" s="25"/>
    </row>
    <row r="7" spans="1:31" x14ac:dyDescent="0.3">
      <c r="A7" s="9" t="s">
        <v>64</v>
      </c>
      <c r="B7" s="22">
        <v>398</v>
      </c>
      <c r="C7" s="23">
        <v>375</v>
      </c>
      <c r="D7" s="23">
        <v>360</v>
      </c>
      <c r="E7" s="24">
        <v>409</v>
      </c>
      <c r="F7" s="22">
        <v>420</v>
      </c>
      <c r="G7" s="23">
        <v>452</v>
      </c>
      <c r="H7" s="23">
        <v>484</v>
      </c>
      <c r="I7" s="24">
        <v>503</v>
      </c>
      <c r="J7" s="22">
        <v>558</v>
      </c>
      <c r="K7" s="23">
        <v>544</v>
      </c>
      <c r="L7" s="23">
        <v>575</v>
      </c>
      <c r="M7" s="24">
        <v>616</v>
      </c>
      <c r="N7" s="22">
        <v>617</v>
      </c>
      <c r="O7" s="23">
        <v>736</v>
      </c>
      <c r="P7" s="23">
        <v>778</v>
      </c>
      <c r="Q7" s="24">
        <v>803</v>
      </c>
      <c r="R7" s="22">
        <v>866</v>
      </c>
      <c r="S7" s="23">
        <v>853</v>
      </c>
      <c r="T7" s="23">
        <v>991</v>
      </c>
      <c r="U7" s="24"/>
      <c r="V7" s="23"/>
      <c r="W7" s="22">
        <v>1542</v>
      </c>
      <c r="X7" s="23">
        <v>1859</v>
      </c>
      <c r="Y7" s="23">
        <v>2293</v>
      </c>
      <c r="Z7" s="23">
        <v>2934</v>
      </c>
      <c r="AA7" s="24">
        <v>2710</v>
      </c>
      <c r="AB7" s="25"/>
      <c r="AC7" s="25"/>
      <c r="AD7" s="25"/>
    </row>
    <row r="8" spans="1:31" x14ac:dyDescent="0.3">
      <c r="A8" s="9" t="s">
        <v>65</v>
      </c>
      <c r="B8" s="22">
        <v>0</v>
      </c>
      <c r="C8" s="23">
        <v>0</v>
      </c>
      <c r="D8" s="23">
        <v>0</v>
      </c>
      <c r="E8" s="24">
        <v>0</v>
      </c>
      <c r="F8" s="22">
        <v>0</v>
      </c>
      <c r="G8" s="23">
        <v>0</v>
      </c>
      <c r="H8" s="23">
        <v>0</v>
      </c>
      <c r="I8" s="24">
        <v>0</v>
      </c>
      <c r="J8" s="22">
        <v>80</v>
      </c>
      <c r="K8" s="23">
        <v>0</v>
      </c>
      <c r="L8" s="23">
        <v>0</v>
      </c>
      <c r="M8" s="24">
        <v>-89</v>
      </c>
      <c r="N8" s="22">
        <v>-37</v>
      </c>
      <c r="O8" s="23">
        <v>17</v>
      </c>
      <c r="P8" s="23">
        <v>30</v>
      </c>
      <c r="Q8" s="24">
        <v>43</v>
      </c>
      <c r="R8" s="22">
        <v>24</v>
      </c>
      <c r="S8" s="23">
        <v>-9</v>
      </c>
      <c r="T8" s="23">
        <v>128</v>
      </c>
      <c r="U8" s="24"/>
      <c r="V8" s="23"/>
      <c r="W8" s="22">
        <v>0</v>
      </c>
      <c r="X8" s="23">
        <v>-11</v>
      </c>
      <c r="Y8" s="23">
        <v>-9</v>
      </c>
      <c r="Z8" s="23">
        <v>53</v>
      </c>
      <c r="AA8" s="24">
        <v>144</v>
      </c>
      <c r="AB8" s="25"/>
      <c r="AC8" s="25"/>
      <c r="AD8" s="25"/>
    </row>
    <row r="9" spans="1:31" x14ac:dyDescent="0.3">
      <c r="A9" s="9" t="s">
        <v>66</v>
      </c>
      <c r="B9" s="22">
        <v>219</v>
      </c>
      <c r="C9" s="23">
        <v>-1343</v>
      </c>
      <c r="D9" s="23">
        <v>1369</v>
      </c>
      <c r="E9" s="24">
        <v>-3572</v>
      </c>
      <c r="F9" s="22">
        <v>55</v>
      </c>
      <c r="G9" s="23">
        <v>1245</v>
      </c>
      <c r="H9" s="23">
        <v>1165</v>
      </c>
      <c r="I9" s="24">
        <v>-1240</v>
      </c>
      <c r="J9" s="22">
        <v>666</v>
      </c>
      <c r="K9" s="23">
        <v>-1096</v>
      </c>
      <c r="L9" s="23">
        <v>68</v>
      </c>
      <c r="M9" s="24">
        <v>1946</v>
      </c>
      <c r="N9" s="22">
        <v>-2267</v>
      </c>
      <c r="O9" s="23">
        <v>-1895</v>
      </c>
      <c r="P9" s="23">
        <v>-3248</v>
      </c>
      <c r="Q9" s="24">
        <v>1357</v>
      </c>
      <c r="R9" s="22">
        <v>272</v>
      </c>
      <c r="S9" s="23">
        <v>-2929</v>
      </c>
      <c r="T9" s="23">
        <v>-1496</v>
      </c>
      <c r="U9" s="24"/>
      <c r="V9" s="23"/>
      <c r="W9" s="22">
        <v>-3328</v>
      </c>
      <c r="X9" s="23">
        <v>1225</v>
      </c>
      <c r="Y9" s="23">
        <v>1584</v>
      </c>
      <c r="Z9" s="23">
        <v>-6053</v>
      </c>
      <c r="AA9" s="24">
        <v>-4154</v>
      </c>
      <c r="AB9" s="25"/>
      <c r="AC9" s="25"/>
      <c r="AD9" s="25"/>
    </row>
    <row r="10" spans="1:31" x14ac:dyDescent="0.3">
      <c r="A10" s="9" t="s">
        <v>67</v>
      </c>
      <c r="B10" s="22">
        <v>-1730</v>
      </c>
      <c r="C10" s="23">
        <v>-543</v>
      </c>
      <c r="D10" s="23">
        <v>-655</v>
      </c>
      <c r="E10" s="24">
        <v>-5174</v>
      </c>
      <c r="F10" s="22">
        <v>4419</v>
      </c>
      <c r="G10" s="23">
        <v>-6454</v>
      </c>
      <c r="H10" s="25">
        <v>2364</v>
      </c>
      <c r="I10" s="24">
        <v>-1367</v>
      </c>
      <c r="J10" s="22">
        <v>1464</v>
      </c>
      <c r="K10" s="23">
        <v>-1752</v>
      </c>
      <c r="L10" s="25">
        <v>2500</v>
      </c>
      <c r="M10" s="24">
        <v>-5123</v>
      </c>
      <c r="N10" s="22">
        <v>1491</v>
      </c>
      <c r="O10" s="23">
        <v>-1451</v>
      </c>
      <c r="P10" s="25">
        <v>798</v>
      </c>
      <c r="Q10" s="24">
        <v>307</v>
      </c>
      <c r="R10" s="22">
        <v>-353</v>
      </c>
      <c r="S10" s="23">
        <v>-7325</v>
      </c>
      <c r="T10" s="25">
        <v>755</v>
      </c>
      <c r="U10" s="24"/>
      <c r="V10" s="23"/>
      <c r="W10" s="22">
        <v>-8103</v>
      </c>
      <c r="X10" s="23">
        <v>-1038</v>
      </c>
      <c r="Y10" s="23">
        <v>-2911</v>
      </c>
      <c r="Z10" s="23">
        <v>1145</v>
      </c>
      <c r="AA10" s="24">
        <v>-6923</v>
      </c>
      <c r="AB10" s="25"/>
      <c r="AC10" s="25"/>
      <c r="AD10" s="25"/>
    </row>
    <row r="11" spans="1:31" x14ac:dyDescent="0.3">
      <c r="A11" s="9" t="s">
        <v>68</v>
      </c>
      <c r="B11" s="22">
        <v>513</v>
      </c>
      <c r="C11" s="23">
        <v>-64</v>
      </c>
      <c r="D11" s="23">
        <v>-68</v>
      </c>
      <c r="E11" s="24">
        <v>782</v>
      </c>
      <c r="F11" s="22">
        <v>721</v>
      </c>
      <c r="G11" s="23">
        <v>603</v>
      </c>
      <c r="H11" s="25">
        <v>309</v>
      </c>
      <c r="I11" s="24">
        <v>814</v>
      </c>
      <c r="J11" s="22">
        <v>-236</v>
      </c>
      <c r="K11" s="23">
        <v>479</v>
      </c>
      <c r="L11" s="25">
        <v>686</v>
      </c>
      <c r="M11" s="24">
        <v>1478</v>
      </c>
      <c r="N11" s="22">
        <v>1189</v>
      </c>
      <c r="O11" s="23">
        <v>524</v>
      </c>
      <c r="P11" s="25">
        <v>448</v>
      </c>
      <c r="Q11" s="24">
        <v>1645</v>
      </c>
      <c r="R11" s="22">
        <v>779</v>
      </c>
      <c r="S11" s="23">
        <v>-273</v>
      </c>
      <c r="T11" s="25">
        <v>948</v>
      </c>
      <c r="U11" s="24"/>
      <c r="V11" s="23"/>
      <c r="W11" s="22">
        <v>1163</v>
      </c>
      <c r="X11" s="23">
        <v>2447</v>
      </c>
      <c r="Y11" s="23">
        <v>2407</v>
      </c>
      <c r="Z11" s="23">
        <v>3806</v>
      </c>
      <c r="AA11" s="24">
        <v>1454</v>
      </c>
      <c r="AB11" s="25"/>
      <c r="AC11" s="25"/>
      <c r="AD11" s="25"/>
    </row>
    <row r="12" spans="1:31" x14ac:dyDescent="0.3">
      <c r="A12" s="9" t="s">
        <v>69</v>
      </c>
      <c r="B12" s="22">
        <v>-3363</v>
      </c>
      <c r="C12" s="23">
        <v>1740</v>
      </c>
      <c r="D12" s="23">
        <v>-1444</v>
      </c>
      <c r="E12" s="24">
        <v>2683</v>
      </c>
      <c r="F12" s="22">
        <v>-657</v>
      </c>
      <c r="G12" s="23">
        <v>-834</v>
      </c>
      <c r="H12" s="25">
        <v>-1001</v>
      </c>
      <c r="I12" s="24">
        <v>1144</v>
      </c>
      <c r="J12" s="22">
        <v>-346</v>
      </c>
      <c r="K12" s="23">
        <v>-1097</v>
      </c>
      <c r="L12" s="25">
        <v>1127</v>
      </c>
      <c r="M12" s="24">
        <v>881</v>
      </c>
      <c r="N12" s="22">
        <v>1816</v>
      </c>
      <c r="O12" s="23">
        <v>844</v>
      </c>
      <c r="P12" s="25">
        <v>-1697</v>
      </c>
      <c r="Q12" s="24">
        <v>-381</v>
      </c>
      <c r="R12" s="22">
        <v>78</v>
      </c>
      <c r="S12" s="23">
        <v>6949</v>
      </c>
      <c r="T12" s="25">
        <v>-370</v>
      </c>
      <c r="U12" s="24"/>
      <c r="V12" s="23"/>
      <c r="W12" s="22">
        <v>-384</v>
      </c>
      <c r="X12" s="23">
        <v>-1348</v>
      </c>
      <c r="Y12" s="23">
        <v>565</v>
      </c>
      <c r="Z12" s="23">
        <v>582</v>
      </c>
      <c r="AA12" s="24">
        <v>6658</v>
      </c>
      <c r="AB12" s="25"/>
      <c r="AC12" s="25"/>
      <c r="AD12" s="25"/>
    </row>
    <row r="13" spans="1:31" x14ac:dyDescent="0.3">
      <c r="A13" s="9" t="s">
        <v>70</v>
      </c>
      <c r="B13" s="22">
        <v>-703</v>
      </c>
      <c r="C13" s="23">
        <v>-1573</v>
      </c>
      <c r="D13" s="23">
        <v>-1013</v>
      </c>
      <c r="E13" s="24">
        <v>3633</v>
      </c>
      <c r="F13" s="22">
        <v>-2169</v>
      </c>
      <c r="G13" s="23">
        <v>378</v>
      </c>
      <c r="H13" s="25">
        <v>753</v>
      </c>
      <c r="I13" s="24">
        <v>397</v>
      </c>
      <c r="J13" s="22">
        <v>-1204</v>
      </c>
      <c r="K13" s="23">
        <v>828</v>
      </c>
      <c r="L13" s="25">
        <v>-89</v>
      </c>
      <c r="M13" s="24">
        <v>-1557</v>
      </c>
      <c r="N13" s="22">
        <v>351</v>
      </c>
      <c r="O13" s="23">
        <v>303</v>
      </c>
      <c r="P13" s="25">
        <v>838</v>
      </c>
      <c r="Q13" s="24">
        <f>-335</f>
        <v>-335</v>
      </c>
      <c r="R13" s="22">
        <v>907</v>
      </c>
      <c r="S13" s="23">
        <v>-16</v>
      </c>
      <c r="T13" s="25">
        <v>1324</v>
      </c>
      <c r="U13" s="24"/>
      <c r="V13" s="23"/>
      <c r="W13" s="22">
        <v>343</v>
      </c>
      <c r="X13" s="23">
        <v>-1123</v>
      </c>
      <c r="Y13" s="23">
        <v>-2020</v>
      </c>
      <c r="Z13" s="23">
        <v>1157</v>
      </c>
      <c r="AA13" s="24">
        <v>2215</v>
      </c>
      <c r="AB13" s="25"/>
      <c r="AC13" s="25"/>
      <c r="AD13" s="25"/>
    </row>
    <row r="14" spans="1:31" x14ac:dyDescent="0.3">
      <c r="A14" s="9" t="s">
        <v>71</v>
      </c>
      <c r="B14" s="22">
        <v>0</v>
      </c>
      <c r="C14" s="23">
        <v>0</v>
      </c>
      <c r="D14" s="23">
        <v>0</v>
      </c>
      <c r="E14" s="24">
        <v>0</v>
      </c>
      <c r="F14" s="22">
        <v>0</v>
      </c>
      <c r="G14" s="23">
        <v>0</v>
      </c>
      <c r="H14" s="25">
        <v>0</v>
      </c>
      <c r="I14" s="24">
        <v>0</v>
      </c>
      <c r="J14" s="22">
        <v>2</v>
      </c>
      <c r="K14" s="23">
        <v>0</v>
      </c>
      <c r="L14" s="25">
        <v>0</v>
      </c>
      <c r="M14" s="24">
        <v>313</v>
      </c>
      <c r="N14" s="22">
        <v>82</v>
      </c>
      <c r="O14" s="23">
        <v>52</v>
      </c>
      <c r="P14" s="25">
        <v>29</v>
      </c>
      <c r="Q14" s="24">
        <v>21</v>
      </c>
      <c r="R14" s="22">
        <v>-11</v>
      </c>
      <c r="S14" s="23">
        <v>87</v>
      </c>
      <c r="T14" s="25">
        <v>54</v>
      </c>
      <c r="U14" s="24"/>
      <c r="V14" s="23"/>
      <c r="W14" s="22">
        <v>0</v>
      </c>
      <c r="X14" s="23">
        <v>252</v>
      </c>
      <c r="Y14" s="23">
        <v>315</v>
      </c>
      <c r="Z14" s="23">
        <v>184</v>
      </c>
      <c r="AA14" s="24">
        <v>129</v>
      </c>
      <c r="AB14" s="25"/>
      <c r="AC14" s="25"/>
      <c r="AD14" s="25"/>
    </row>
    <row r="15" spans="1:31" x14ac:dyDescent="0.3">
      <c r="A15" s="13" t="s">
        <v>72</v>
      </c>
      <c r="B15" s="26">
        <v>-3835</v>
      </c>
      <c r="C15" s="27">
        <v>2015</v>
      </c>
      <c r="D15" s="27">
        <v>1537</v>
      </c>
      <c r="E15" s="28">
        <v>374</v>
      </c>
      <c r="F15" s="26">
        <v>5796</v>
      </c>
      <c r="G15" s="27">
        <v>-1565</v>
      </c>
      <c r="H15" s="29">
        <v>5503</v>
      </c>
      <c r="I15" s="28">
        <v>2119</v>
      </c>
      <c r="J15" s="26">
        <v>2452</v>
      </c>
      <c r="K15" s="27">
        <v>-1883</v>
      </c>
      <c r="L15" s="29">
        <v>5605</v>
      </c>
      <c r="M15" s="28">
        <v>213</v>
      </c>
      <c r="N15" s="26">
        <v>2691</v>
      </c>
      <c r="O15" s="27">
        <v>-547</v>
      </c>
      <c r="P15" s="29">
        <v>-425</v>
      </c>
      <c r="Q15" s="28">
        <f>6779</f>
        <v>6779</v>
      </c>
      <c r="R15" s="26">
        <v>2233</v>
      </c>
      <c r="S15" s="27">
        <v>856</v>
      </c>
      <c r="T15" s="29">
        <v>7616</v>
      </c>
      <c r="U15" s="28"/>
      <c r="V15" s="27"/>
      <c r="W15" s="26">
        <v>91</v>
      </c>
      <c r="X15" s="27">
        <v>11853</v>
      </c>
      <c r="Y15" s="27">
        <v>6387</v>
      </c>
      <c r="Z15" s="27">
        <v>8498</v>
      </c>
      <c r="AA15" s="28">
        <v>10706</v>
      </c>
      <c r="AB15" s="25"/>
      <c r="AC15" s="25"/>
      <c r="AD15" s="25"/>
      <c r="AE15" s="25"/>
    </row>
    <row r="16" spans="1:31" x14ac:dyDescent="0.3">
      <c r="A16" s="9"/>
      <c r="B16" s="22"/>
      <c r="C16" s="23"/>
      <c r="D16" s="23"/>
      <c r="E16" s="24"/>
      <c r="F16" s="22"/>
      <c r="G16" s="23"/>
      <c r="H16" s="25"/>
      <c r="I16" s="24"/>
      <c r="J16" s="22"/>
      <c r="K16" s="23"/>
      <c r="L16" s="25"/>
      <c r="M16" s="24"/>
      <c r="N16" s="22"/>
      <c r="O16" s="23"/>
      <c r="P16" s="25"/>
      <c r="Q16" s="24"/>
      <c r="R16" s="22"/>
      <c r="S16" s="23"/>
      <c r="T16" s="25"/>
      <c r="U16" s="24"/>
      <c r="V16" s="23"/>
      <c r="W16" s="22"/>
      <c r="X16" s="23"/>
      <c r="Y16" s="23"/>
      <c r="Z16" s="23"/>
      <c r="AA16" s="24"/>
      <c r="AB16" s="25"/>
      <c r="AC16" s="25"/>
      <c r="AD16" s="25"/>
    </row>
    <row r="17" spans="1:30" x14ac:dyDescent="0.3">
      <c r="A17" s="13" t="s">
        <v>73</v>
      </c>
      <c r="B17" s="26"/>
      <c r="C17" s="27"/>
      <c r="D17" s="27"/>
      <c r="E17" s="28"/>
      <c r="F17" s="26"/>
      <c r="G17" s="27"/>
      <c r="H17" s="29"/>
      <c r="I17" s="28"/>
      <c r="J17" s="26"/>
      <c r="K17" s="27"/>
      <c r="L17" s="29"/>
      <c r="M17" s="28"/>
      <c r="N17" s="26"/>
      <c r="O17" s="27"/>
      <c r="P17" s="29"/>
      <c r="Q17" s="28"/>
      <c r="R17" s="26"/>
      <c r="S17" s="27"/>
      <c r="T17" s="29"/>
      <c r="U17" s="28"/>
      <c r="V17" s="27"/>
      <c r="W17" s="26"/>
      <c r="X17" s="27"/>
      <c r="Y17" s="27"/>
      <c r="Z17" s="27"/>
      <c r="AA17" s="28"/>
      <c r="AB17" s="25"/>
      <c r="AC17" s="25"/>
      <c r="AD17" s="25"/>
    </row>
    <row r="18" spans="1:30" x14ac:dyDescent="0.3">
      <c r="A18" s="9" t="s">
        <v>74</v>
      </c>
      <c r="B18" s="22">
        <v>-134</v>
      </c>
      <c r="C18" s="23">
        <v>-192</v>
      </c>
      <c r="D18" s="23">
        <v>-282</v>
      </c>
      <c r="E18" s="24">
        <v>-512</v>
      </c>
      <c r="F18" s="22">
        <v>-391</v>
      </c>
      <c r="G18" s="23">
        <v>-951</v>
      </c>
      <c r="H18" s="25">
        <v>-242</v>
      </c>
      <c r="I18" s="24">
        <v>-176</v>
      </c>
      <c r="J18" s="22">
        <v>-522</v>
      </c>
      <c r="K18" s="23">
        <v>-355</v>
      </c>
      <c r="L18" s="25">
        <v>-768</v>
      </c>
      <c r="M18" s="24">
        <v>-84</v>
      </c>
      <c r="N18" s="22">
        <v>-519</v>
      </c>
      <c r="O18" s="23">
        <v>-243</v>
      </c>
      <c r="P18" s="25">
        <v>-484</v>
      </c>
      <c r="Q18" s="24">
        <f>-205</f>
        <v>-205</v>
      </c>
      <c r="R18" s="22">
        <v>-708</v>
      </c>
      <c r="S18" s="23">
        <v>-782</v>
      </c>
      <c r="T18" s="25">
        <v>-1388</v>
      </c>
      <c r="U18" s="24"/>
      <c r="V18" s="23"/>
      <c r="W18" s="22">
        <v>-1121</v>
      </c>
      <c r="X18" s="23">
        <v>-1760</v>
      </c>
      <c r="Y18" s="23">
        <v>-1729</v>
      </c>
      <c r="Z18" s="23">
        <v>-1451</v>
      </c>
      <c r="AA18" s="24">
        <v>-2877</v>
      </c>
      <c r="AB18" s="25"/>
      <c r="AC18" s="25"/>
      <c r="AD18" s="25"/>
    </row>
    <row r="19" spans="1:30" x14ac:dyDescent="0.3">
      <c r="A19" s="9" t="s">
        <v>75</v>
      </c>
      <c r="B19" s="22">
        <v>0</v>
      </c>
      <c r="C19" s="23">
        <v>0</v>
      </c>
      <c r="D19" s="23">
        <v>0</v>
      </c>
      <c r="E19" s="24">
        <v>-457</v>
      </c>
      <c r="F19" s="22">
        <v>0</v>
      </c>
      <c r="G19" s="23">
        <v>0</v>
      </c>
      <c r="H19" s="25">
        <v>0</v>
      </c>
      <c r="I19" s="24">
        <v>-724</v>
      </c>
      <c r="J19" s="22">
        <v>-112</v>
      </c>
      <c r="K19" s="23">
        <v>-295</v>
      </c>
      <c r="L19" s="25">
        <v>-708</v>
      </c>
      <c r="M19" s="24">
        <v>76</v>
      </c>
      <c r="N19" s="22">
        <v>-256</v>
      </c>
      <c r="O19" s="23">
        <v>-205</v>
      </c>
      <c r="P19" s="25">
        <v>-193</v>
      </c>
      <c r="Q19" s="24">
        <f>-283</f>
        <v>-283</v>
      </c>
      <c r="R19" s="22">
        <v>-260</v>
      </c>
      <c r="S19" s="23">
        <v>-318</v>
      </c>
      <c r="T19" s="25">
        <v>-283</v>
      </c>
      <c r="U19" s="24"/>
      <c r="V19" s="23"/>
      <c r="W19" s="22">
        <v>-457</v>
      </c>
      <c r="X19" s="23">
        <v>-724</v>
      </c>
      <c r="Y19" s="23">
        <v>-1039</v>
      </c>
      <c r="Z19" s="23">
        <v>-937</v>
      </c>
      <c r="AA19" s="24">
        <v>-861</v>
      </c>
      <c r="AB19" s="25"/>
      <c r="AC19" s="25"/>
      <c r="AD19" s="25"/>
    </row>
    <row r="20" spans="1:30" x14ac:dyDescent="0.3">
      <c r="A20" s="9" t="s">
        <v>76</v>
      </c>
      <c r="B20" s="22">
        <v>0</v>
      </c>
      <c r="C20" s="23">
        <v>0</v>
      </c>
      <c r="D20" s="23">
        <v>0</v>
      </c>
      <c r="E20" s="24">
        <v>0</v>
      </c>
      <c r="F20" s="22">
        <v>0</v>
      </c>
      <c r="G20" s="23">
        <v>0</v>
      </c>
      <c r="H20" s="25">
        <v>0</v>
      </c>
      <c r="I20" s="24">
        <v>0</v>
      </c>
      <c r="J20" s="22">
        <v>0</v>
      </c>
      <c r="K20" s="23">
        <v>0</v>
      </c>
      <c r="L20" s="25">
        <v>0</v>
      </c>
      <c r="M20" s="24">
        <v>0</v>
      </c>
      <c r="N20" s="22">
        <v>-234</v>
      </c>
      <c r="O20" s="23">
        <v>-64</v>
      </c>
      <c r="P20" s="25">
        <v>-32</v>
      </c>
      <c r="Q20" s="24">
        <v>0</v>
      </c>
      <c r="R20" s="22">
        <v>0</v>
      </c>
      <c r="S20" s="23">
        <v>0</v>
      </c>
      <c r="T20" s="25">
        <v>-78</v>
      </c>
      <c r="U20" s="24"/>
      <c r="V20" s="23"/>
      <c r="W20" s="22">
        <v>0</v>
      </c>
      <c r="X20" s="23">
        <v>0</v>
      </c>
      <c r="Y20" s="23">
        <v>0</v>
      </c>
      <c r="Z20" s="23">
        <v>-330</v>
      </c>
      <c r="AA20" s="24">
        <v>-78</v>
      </c>
      <c r="AB20" s="25"/>
      <c r="AC20" s="25"/>
      <c r="AD20" s="25"/>
    </row>
    <row r="21" spans="1:30" x14ac:dyDescent="0.3">
      <c r="A21" s="13" t="s">
        <v>77</v>
      </c>
      <c r="B21" s="26">
        <v>-134</v>
      </c>
      <c r="C21" s="27">
        <v>-192</v>
      </c>
      <c r="D21" s="27">
        <v>-282</v>
      </c>
      <c r="E21" s="28">
        <v>-969</v>
      </c>
      <c r="F21" s="26">
        <v>-391</v>
      </c>
      <c r="G21" s="27">
        <v>-951</v>
      </c>
      <c r="H21" s="29">
        <v>-242</v>
      </c>
      <c r="I21" s="28">
        <v>-900</v>
      </c>
      <c r="J21" s="26">
        <v>-635</v>
      </c>
      <c r="K21" s="27">
        <v>-650</v>
      </c>
      <c r="L21" s="29">
        <v>-1476</v>
      </c>
      <c r="M21" s="28">
        <v>-7</v>
      </c>
      <c r="N21" s="26">
        <v>-1009</v>
      </c>
      <c r="O21" s="27">
        <v>-512</v>
      </c>
      <c r="P21" s="29">
        <v>-707</v>
      </c>
      <c r="Q21" s="28">
        <f>-488-207+204</f>
        <v>-491</v>
      </c>
      <c r="R21" s="26">
        <v>-968</v>
      </c>
      <c r="S21" s="27">
        <v>-1100</v>
      </c>
      <c r="T21" s="29">
        <v>-1749</v>
      </c>
      <c r="U21" s="28"/>
      <c r="V21" s="27"/>
      <c r="W21" s="26">
        <v>-1578</v>
      </c>
      <c r="X21" s="27">
        <v>-2484</v>
      </c>
      <c r="Y21" s="27">
        <v>-2768</v>
      </c>
      <c r="Z21" s="27">
        <v>-2719</v>
      </c>
      <c r="AA21" s="28">
        <v>-3817</v>
      </c>
      <c r="AB21" s="25"/>
      <c r="AC21" s="25"/>
      <c r="AD21" s="25"/>
    </row>
    <row r="22" spans="1:30" x14ac:dyDescent="0.3">
      <c r="A22" s="9"/>
      <c r="B22" s="22"/>
      <c r="C22" s="23"/>
      <c r="D22" s="23"/>
      <c r="E22" s="24"/>
      <c r="F22" s="22"/>
      <c r="G22" s="23"/>
      <c r="H22" s="23"/>
      <c r="I22" s="24"/>
      <c r="J22" s="22"/>
      <c r="K22" s="23"/>
      <c r="L22" s="23"/>
      <c r="M22" s="24"/>
      <c r="N22" s="22"/>
      <c r="O22" s="23"/>
      <c r="P22" s="23"/>
      <c r="Q22" s="24"/>
      <c r="R22" s="22"/>
      <c r="S22" s="23"/>
      <c r="T22" s="23"/>
      <c r="U22" s="24"/>
      <c r="V22" s="23"/>
      <c r="W22" s="22"/>
      <c r="X22" s="23"/>
      <c r="Y22" s="23"/>
      <c r="Z22" s="23"/>
      <c r="AA22" s="24"/>
      <c r="AB22" s="25"/>
      <c r="AD22" s="25"/>
    </row>
    <row r="23" spans="1:30" x14ac:dyDescent="0.3">
      <c r="A23" s="13" t="s">
        <v>78</v>
      </c>
      <c r="B23" s="26"/>
      <c r="C23" s="27"/>
      <c r="D23" s="27"/>
      <c r="E23" s="28"/>
      <c r="F23" s="26"/>
      <c r="G23" s="27"/>
      <c r="H23" s="27"/>
      <c r="I23" s="28"/>
      <c r="J23" s="26"/>
      <c r="K23" s="27"/>
      <c r="L23" s="27"/>
      <c r="M23" s="28"/>
      <c r="N23" s="26"/>
      <c r="O23" s="27"/>
      <c r="P23" s="27"/>
      <c r="Q23" s="28"/>
      <c r="R23" s="26"/>
      <c r="S23" s="27"/>
      <c r="T23" s="27"/>
      <c r="U23" s="28"/>
      <c r="V23" s="27"/>
      <c r="W23" s="26"/>
      <c r="X23" s="27"/>
      <c r="Y23" s="27"/>
      <c r="Z23" s="27"/>
      <c r="AA23" s="28"/>
      <c r="AB23" s="25"/>
      <c r="AC23" s="25"/>
      <c r="AD23" s="25"/>
    </row>
    <row r="24" spans="1:30" x14ac:dyDescent="0.3">
      <c r="A24" s="9" t="s">
        <v>79</v>
      </c>
      <c r="B24" s="22">
        <v>0</v>
      </c>
      <c r="C24" s="23">
        <v>0</v>
      </c>
      <c r="D24" s="23">
        <v>0</v>
      </c>
      <c r="E24" s="24">
        <v>0</v>
      </c>
      <c r="F24" s="22">
        <v>0</v>
      </c>
      <c r="G24" s="23">
        <v>0</v>
      </c>
      <c r="H24" s="23">
        <v>0</v>
      </c>
      <c r="I24" s="24">
        <v>0</v>
      </c>
      <c r="J24" s="22">
        <v>1405</v>
      </c>
      <c r="K24" s="23">
        <v>702</v>
      </c>
      <c r="L24" s="23">
        <v>0</v>
      </c>
      <c r="M24" s="24">
        <v>0</v>
      </c>
      <c r="N24" s="22">
        <v>0</v>
      </c>
      <c r="O24" s="23">
        <v>0</v>
      </c>
      <c r="P24" s="23">
        <v>0</v>
      </c>
      <c r="Q24" s="24">
        <v>0</v>
      </c>
      <c r="R24" s="22">
        <v>0</v>
      </c>
      <c r="S24" s="23">
        <v>0</v>
      </c>
      <c r="T24" s="23">
        <v>0</v>
      </c>
      <c r="U24" s="24"/>
      <c r="V24" s="23"/>
      <c r="W24" s="22">
        <v>0</v>
      </c>
      <c r="X24" s="23">
        <v>0</v>
      </c>
      <c r="Y24" s="23">
        <v>2107</v>
      </c>
      <c r="Z24" s="23"/>
      <c r="AA24" s="24">
        <v>0</v>
      </c>
      <c r="AB24" s="25"/>
      <c r="AC24" s="25"/>
      <c r="AD24" s="25"/>
    </row>
    <row r="25" spans="1:30" x14ac:dyDescent="0.3">
      <c r="A25" s="9" t="s">
        <v>80</v>
      </c>
      <c r="B25" s="22">
        <v>0</v>
      </c>
      <c r="C25" s="23">
        <v>0</v>
      </c>
      <c r="D25" s="23">
        <v>0</v>
      </c>
      <c r="E25" s="24">
        <v>0</v>
      </c>
      <c r="F25" s="22">
        <v>0</v>
      </c>
      <c r="G25" s="23">
        <v>-4391</v>
      </c>
      <c r="H25" s="23">
        <v>0</v>
      </c>
      <c r="I25" s="24">
        <v>0</v>
      </c>
      <c r="J25" s="22">
        <v>0</v>
      </c>
      <c r="K25" s="23">
        <v>-4449</v>
      </c>
      <c r="L25" s="23">
        <v>0</v>
      </c>
      <c r="M25" s="24">
        <v>0</v>
      </c>
      <c r="N25" s="22">
        <v>0</v>
      </c>
      <c r="O25" s="23">
        <v>-5660</v>
      </c>
      <c r="P25" s="23">
        <v>0</v>
      </c>
      <c r="Q25" s="24">
        <v>0</v>
      </c>
      <c r="R25" s="22">
        <v>0</v>
      </c>
      <c r="S25" s="23">
        <v>-6307</v>
      </c>
      <c r="T25" s="23">
        <v>0</v>
      </c>
      <c r="U25" s="24"/>
      <c r="V25" s="23"/>
      <c r="W25" s="22">
        <v>0</v>
      </c>
      <c r="X25" s="23">
        <v>-4391</v>
      </c>
      <c r="Y25" s="23">
        <v>-4449</v>
      </c>
      <c r="Z25" s="23">
        <v>-5660</v>
      </c>
      <c r="AA25" s="24">
        <v>-6307</v>
      </c>
      <c r="AB25" s="25"/>
      <c r="AC25" s="25"/>
      <c r="AD25" s="25"/>
    </row>
    <row r="26" spans="1:30" x14ac:dyDescent="0.3">
      <c r="A26" s="9" t="s">
        <v>81</v>
      </c>
      <c r="B26" s="22">
        <v>-48</v>
      </c>
      <c r="C26" s="23">
        <v>-42</v>
      </c>
      <c r="D26" s="23">
        <v>-38</v>
      </c>
      <c r="E26" s="24">
        <v>-110</v>
      </c>
      <c r="F26" s="22">
        <v>-68</v>
      </c>
      <c r="G26" s="23">
        <v>-98</v>
      </c>
      <c r="H26" s="23">
        <v>-156</v>
      </c>
      <c r="I26" s="24">
        <v>-286</v>
      </c>
      <c r="J26" s="22">
        <v>-134</v>
      </c>
      <c r="K26" s="23">
        <v>-121</v>
      </c>
      <c r="L26" s="23">
        <v>-145</v>
      </c>
      <c r="M26" s="24">
        <v>-114</v>
      </c>
      <c r="N26" s="22">
        <v>-133</v>
      </c>
      <c r="O26" s="23">
        <v>-142</v>
      </c>
      <c r="P26" s="23">
        <v>-39</v>
      </c>
      <c r="Q26" s="24">
        <f>-250</f>
        <v>-250</v>
      </c>
      <c r="R26" s="22">
        <v>-225</v>
      </c>
      <c r="S26" s="23">
        <v>-237</v>
      </c>
      <c r="T26" s="23">
        <v>-67</v>
      </c>
      <c r="U26" s="24"/>
      <c r="V26" s="23"/>
      <c r="W26" s="22">
        <v>-238</v>
      </c>
      <c r="X26" s="23">
        <v>-608</v>
      </c>
      <c r="Y26" s="23">
        <v>-514</v>
      </c>
      <c r="Z26" s="23">
        <v>-564</v>
      </c>
      <c r="AA26" s="24">
        <v>-529</v>
      </c>
      <c r="AB26" s="25"/>
      <c r="AC26" s="25"/>
      <c r="AD26" s="25"/>
    </row>
    <row r="27" spans="1:30" x14ac:dyDescent="0.3">
      <c r="A27" s="9" t="s">
        <v>82</v>
      </c>
      <c r="B27" s="22">
        <v>0</v>
      </c>
      <c r="C27" s="23">
        <v>0</v>
      </c>
      <c r="D27" s="23">
        <v>0</v>
      </c>
      <c r="E27" s="24">
        <v>0</v>
      </c>
      <c r="F27" s="22">
        <v>0</v>
      </c>
      <c r="G27" s="23">
        <v>0</v>
      </c>
      <c r="H27" s="23">
        <v>0</v>
      </c>
      <c r="I27" s="24">
        <v>-127</v>
      </c>
      <c r="J27" s="22">
        <v>0</v>
      </c>
      <c r="K27" s="23">
        <v>0</v>
      </c>
      <c r="L27" s="23">
        <v>0</v>
      </c>
      <c r="M27" s="24">
        <v>0</v>
      </c>
      <c r="N27" s="22">
        <v>0</v>
      </c>
      <c r="O27" s="23">
        <v>0</v>
      </c>
      <c r="P27" s="23">
        <v>0</v>
      </c>
      <c r="Q27" s="24">
        <v>0</v>
      </c>
      <c r="R27" s="22">
        <v>0</v>
      </c>
      <c r="S27" s="23">
        <v>0</v>
      </c>
      <c r="T27" s="23">
        <v>0</v>
      </c>
      <c r="U27" s="24"/>
      <c r="V27" s="23"/>
      <c r="W27" s="22">
        <v>0</v>
      </c>
      <c r="X27" s="23">
        <v>-127</v>
      </c>
      <c r="Y27" s="23">
        <v>0</v>
      </c>
      <c r="Z27" s="23">
        <v>0</v>
      </c>
      <c r="AA27" s="24">
        <v>0</v>
      </c>
      <c r="AB27" s="25"/>
      <c r="AC27" s="25"/>
      <c r="AD27" s="25"/>
    </row>
    <row r="28" spans="1:30" x14ac:dyDescent="0.3">
      <c r="A28" s="9" t="s">
        <v>83</v>
      </c>
      <c r="B28" s="22">
        <v>0</v>
      </c>
      <c r="C28" s="23">
        <v>0</v>
      </c>
      <c r="D28" s="23">
        <v>0</v>
      </c>
      <c r="E28" s="24">
        <v>0</v>
      </c>
      <c r="F28" s="22">
        <v>0</v>
      </c>
      <c r="G28" s="23">
        <v>0</v>
      </c>
      <c r="H28" s="23">
        <v>393</v>
      </c>
      <c r="I28" s="24">
        <v>163</v>
      </c>
      <c r="J28" s="22">
        <v>0</v>
      </c>
      <c r="K28" s="23">
        <v>0</v>
      </c>
      <c r="L28" s="23">
        <v>0</v>
      </c>
      <c r="M28" s="24">
        <v>0</v>
      </c>
      <c r="N28" s="22">
        <v>0</v>
      </c>
      <c r="O28" s="23">
        <v>0</v>
      </c>
      <c r="P28" s="23">
        <v>0</v>
      </c>
      <c r="Q28" s="24">
        <v>0</v>
      </c>
      <c r="R28" s="22">
        <v>0</v>
      </c>
      <c r="S28" s="23">
        <v>0</v>
      </c>
      <c r="T28" s="23">
        <v>0</v>
      </c>
      <c r="U28" s="24"/>
      <c r="V28" s="23"/>
      <c r="W28" s="22">
        <v>0</v>
      </c>
      <c r="X28" s="23">
        <v>556</v>
      </c>
      <c r="Y28" s="23">
        <v>0</v>
      </c>
      <c r="Z28" s="23">
        <v>0</v>
      </c>
      <c r="AA28" s="24">
        <v>0</v>
      </c>
      <c r="AB28" s="25"/>
      <c r="AC28" s="25"/>
      <c r="AD28" s="25"/>
    </row>
    <row r="29" spans="1:30" x14ac:dyDescent="0.3">
      <c r="A29" s="9" t="s">
        <v>84</v>
      </c>
      <c r="B29" s="22">
        <v>-21</v>
      </c>
      <c r="C29" s="23">
        <v>-80</v>
      </c>
      <c r="D29" s="23">
        <v>-20</v>
      </c>
      <c r="E29" s="24">
        <v>-27</v>
      </c>
      <c r="F29" s="22">
        <v>-20</v>
      </c>
      <c r="G29" s="23">
        <v>-29</v>
      </c>
      <c r="H29" s="23">
        <v>-45</v>
      </c>
      <c r="I29" s="24">
        <v>-147</v>
      </c>
      <c r="J29" s="22">
        <v>-83</v>
      </c>
      <c r="K29" s="23">
        <v>-52</v>
      </c>
      <c r="L29" s="23">
        <v>-57</v>
      </c>
      <c r="M29" s="24">
        <v>-114</v>
      </c>
      <c r="N29" s="22">
        <v>-45</v>
      </c>
      <c r="O29" s="23">
        <v>-69</v>
      </c>
      <c r="P29" s="23">
        <v>-59</v>
      </c>
      <c r="Q29" s="24">
        <v>-64</v>
      </c>
      <c r="R29" s="22">
        <v>-13</v>
      </c>
      <c r="S29" s="23">
        <v>-78</v>
      </c>
      <c r="T29" s="23">
        <v>-182</v>
      </c>
      <c r="U29" s="24"/>
      <c r="V29" s="23"/>
      <c r="W29" s="22">
        <v>-149</v>
      </c>
      <c r="X29" s="23">
        <v>-241</v>
      </c>
      <c r="Y29" s="23">
        <v>-306</v>
      </c>
      <c r="Z29" s="23">
        <v>-237</v>
      </c>
      <c r="AA29" s="24">
        <v>-273</v>
      </c>
      <c r="AB29" s="25"/>
      <c r="AC29" s="25"/>
      <c r="AD29" s="25"/>
    </row>
    <row r="30" spans="1:30" x14ac:dyDescent="0.3">
      <c r="A30" s="9" t="s">
        <v>85</v>
      </c>
      <c r="B30" s="22">
        <v>-199</v>
      </c>
      <c r="C30" s="23">
        <v>-181</v>
      </c>
      <c r="D30" s="23">
        <v>-169</v>
      </c>
      <c r="E30" s="24">
        <v>-194</v>
      </c>
      <c r="F30" s="22">
        <v>-203</v>
      </c>
      <c r="G30" s="23">
        <v>-202</v>
      </c>
      <c r="H30" s="23">
        <v>-203</v>
      </c>
      <c r="I30" s="24">
        <v>-107</v>
      </c>
      <c r="J30" s="22">
        <v>-211</v>
      </c>
      <c r="K30" s="23">
        <v>-187</v>
      </c>
      <c r="L30" s="23">
        <v>-194</v>
      </c>
      <c r="M30" s="24">
        <v>-131</v>
      </c>
      <c r="N30" s="22">
        <v>-214</v>
      </c>
      <c r="O30" s="23">
        <v>-240</v>
      </c>
      <c r="P30" s="23">
        <v>-237</v>
      </c>
      <c r="Q30" s="24">
        <f>-158</f>
        <v>-158</v>
      </c>
      <c r="R30" s="22">
        <v>-257</v>
      </c>
      <c r="S30" s="23">
        <v>-207</v>
      </c>
      <c r="T30" s="23">
        <v>-337</v>
      </c>
      <c r="U30" s="24"/>
      <c r="V30" s="23"/>
      <c r="W30" s="22">
        <v>-743</v>
      </c>
      <c r="X30" s="23">
        <v>-715</v>
      </c>
      <c r="Y30" s="23">
        <v>-723</v>
      </c>
      <c r="Z30" s="23">
        <v>-849</v>
      </c>
      <c r="AA30" s="24">
        <v>-800</v>
      </c>
      <c r="AB30" s="25"/>
      <c r="AC30" s="25"/>
      <c r="AD30" s="25"/>
    </row>
    <row r="31" spans="1:30" x14ac:dyDescent="0.3">
      <c r="A31" s="13" t="s">
        <v>86</v>
      </c>
      <c r="B31" s="26">
        <v>-267</v>
      </c>
      <c r="C31" s="27">
        <v>-302</v>
      </c>
      <c r="D31" s="27">
        <v>-228</v>
      </c>
      <c r="E31" s="28">
        <v>-331</v>
      </c>
      <c r="F31" s="26">
        <v>-291</v>
      </c>
      <c r="G31" s="27">
        <v>-4720</v>
      </c>
      <c r="H31" s="27">
        <v>-11</v>
      </c>
      <c r="I31" s="28">
        <v>-504</v>
      </c>
      <c r="J31" s="26">
        <v>977</v>
      </c>
      <c r="K31" s="27">
        <v>-4108</v>
      </c>
      <c r="L31" s="27">
        <v>-395</v>
      </c>
      <c r="M31" s="28">
        <v>-360</v>
      </c>
      <c r="N31" s="26">
        <v>-391</v>
      </c>
      <c r="O31" s="27">
        <v>-6111</v>
      </c>
      <c r="P31" s="27">
        <v>-336</v>
      </c>
      <c r="Q31" s="28">
        <f>-472</f>
        <v>-472</v>
      </c>
      <c r="R31" s="26">
        <v>-495</v>
      </c>
      <c r="S31" s="27">
        <v>-6829</v>
      </c>
      <c r="T31" s="27">
        <v>-586</v>
      </c>
      <c r="U31" s="28"/>
      <c r="V31" s="27"/>
      <c r="W31" s="26">
        <v>-1130</v>
      </c>
      <c r="X31" s="27">
        <v>-5526</v>
      </c>
      <c r="Y31" s="27">
        <v>-3886</v>
      </c>
      <c r="Z31" s="27">
        <v>-7310</v>
      </c>
      <c r="AA31" s="28">
        <v>-7909</v>
      </c>
      <c r="AB31" s="25"/>
      <c r="AC31" s="25"/>
      <c r="AD31" s="25"/>
    </row>
    <row r="32" spans="1:30" x14ac:dyDescent="0.3">
      <c r="A32" s="9"/>
      <c r="B32" s="22"/>
      <c r="C32" s="23"/>
      <c r="D32" s="23"/>
      <c r="E32" s="24"/>
      <c r="F32" s="22"/>
      <c r="G32" s="23"/>
      <c r="H32" s="23"/>
      <c r="I32" s="24"/>
      <c r="J32" s="22"/>
      <c r="K32" s="23"/>
      <c r="L32" s="23"/>
      <c r="M32" s="24"/>
      <c r="N32" s="22"/>
      <c r="O32" s="23"/>
      <c r="P32" s="23"/>
      <c r="Q32" s="24"/>
      <c r="R32" s="22"/>
      <c r="S32" s="23"/>
      <c r="T32" s="23"/>
      <c r="U32" s="24"/>
      <c r="V32" s="23"/>
      <c r="W32" s="22"/>
      <c r="X32" s="23"/>
      <c r="Y32" s="23"/>
      <c r="Z32" s="23"/>
      <c r="AA32" s="24"/>
      <c r="AB32" s="25"/>
      <c r="AC32" s="25"/>
      <c r="AD32" s="25"/>
    </row>
    <row r="33" spans="1:30" x14ac:dyDescent="0.3">
      <c r="A33" s="13" t="s">
        <v>87</v>
      </c>
      <c r="B33" s="26">
        <v>-4236</v>
      </c>
      <c r="C33" s="27">
        <v>1520</v>
      </c>
      <c r="D33" s="27">
        <v>1027</v>
      </c>
      <c r="E33" s="28">
        <v>-926</v>
      </c>
      <c r="F33" s="26">
        <v>5113</v>
      </c>
      <c r="G33" s="27">
        <v>-7237</v>
      </c>
      <c r="H33" s="27">
        <v>5250</v>
      </c>
      <c r="I33" s="28">
        <v>715</v>
      </c>
      <c r="J33" s="26">
        <v>2795</v>
      </c>
      <c r="K33" s="27">
        <v>-6640</v>
      </c>
      <c r="L33" s="27">
        <v>3734</v>
      </c>
      <c r="M33" s="28">
        <v>-155</v>
      </c>
      <c r="N33" s="26">
        <v>1290</v>
      </c>
      <c r="O33" s="27">
        <v>-7170</v>
      </c>
      <c r="P33" s="27">
        <v>-1467</v>
      </c>
      <c r="Q33" s="28">
        <f>5516+150+151</f>
        <v>5817</v>
      </c>
      <c r="R33" s="26">
        <v>771</v>
      </c>
      <c r="S33" s="27">
        <v>-7073</v>
      </c>
      <c r="T33" s="27">
        <v>5281</v>
      </c>
      <c r="U33" s="28"/>
      <c r="V33" s="27"/>
      <c r="W33" s="26">
        <v>-2616</v>
      </c>
      <c r="X33" s="27">
        <v>3842</v>
      </c>
      <c r="Y33" s="27">
        <v>-267</v>
      </c>
      <c r="Z33" s="27">
        <v>-1530</v>
      </c>
      <c r="AA33" s="28">
        <v>-1021</v>
      </c>
      <c r="AB33" s="25"/>
      <c r="AC33" s="25"/>
      <c r="AD33" s="25"/>
    </row>
    <row r="34" spans="1:30" x14ac:dyDescent="0.3">
      <c r="A34" s="13" t="s">
        <v>88</v>
      </c>
      <c r="B34" s="26">
        <v>9380</v>
      </c>
      <c r="C34" s="27">
        <v>5077</v>
      </c>
      <c r="D34" s="27">
        <v>5749</v>
      </c>
      <c r="E34" s="28">
        <v>6117</v>
      </c>
      <c r="F34" s="26">
        <v>5660</v>
      </c>
      <c r="G34" s="27">
        <v>10419</v>
      </c>
      <c r="H34" s="27">
        <v>2918</v>
      </c>
      <c r="I34" s="28">
        <v>7826</v>
      </c>
      <c r="J34" s="26">
        <v>9321</v>
      </c>
      <c r="K34" s="27">
        <v>11488</v>
      </c>
      <c r="L34" s="27">
        <v>5089</v>
      </c>
      <c r="M34" s="28">
        <v>8963</v>
      </c>
      <c r="N34" s="26">
        <v>7972</v>
      </c>
      <c r="O34" s="27">
        <v>9888</v>
      </c>
      <c r="P34" s="27">
        <v>3064</v>
      </c>
      <c r="Q34" s="28">
        <v>1660</v>
      </c>
      <c r="R34" s="26">
        <v>7337</v>
      </c>
      <c r="S34" s="27">
        <v>8398</v>
      </c>
      <c r="T34" s="27">
        <v>2140</v>
      </c>
      <c r="U34" s="28"/>
      <c r="V34" s="27"/>
      <c r="W34" s="26">
        <v>9380</v>
      </c>
      <c r="X34" s="27">
        <v>5660</v>
      </c>
      <c r="Y34" s="27">
        <v>9321</v>
      </c>
      <c r="Z34" s="27">
        <v>7972</v>
      </c>
      <c r="AA34" s="28">
        <v>7337</v>
      </c>
      <c r="AB34" s="25"/>
      <c r="AC34" s="25"/>
      <c r="AD34" s="25"/>
    </row>
    <row r="35" spans="1:30" x14ac:dyDescent="0.3">
      <c r="A35" s="9" t="s">
        <v>89</v>
      </c>
      <c r="B35" s="22">
        <v>-67</v>
      </c>
      <c r="C35" s="23">
        <v>-848</v>
      </c>
      <c r="D35" s="23">
        <v>-659</v>
      </c>
      <c r="E35" s="24">
        <v>470</v>
      </c>
      <c r="F35" s="22">
        <v>-353</v>
      </c>
      <c r="G35" s="23">
        <v>-264</v>
      </c>
      <c r="H35" s="23">
        <v>-344</v>
      </c>
      <c r="I35" s="24">
        <v>780</v>
      </c>
      <c r="J35" s="22">
        <v>-629</v>
      </c>
      <c r="K35" s="23">
        <v>242</v>
      </c>
      <c r="L35" s="23">
        <v>140</v>
      </c>
      <c r="M35" s="24">
        <v>-835</v>
      </c>
      <c r="N35" s="22">
        <v>625</v>
      </c>
      <c r="O35" s="23">
        <v>346</v>
      </c>
      <c r="P35" s="23">
        <v>62</v>
      </c>
      <c r="Q35" s="24">
        <f>-138</f>
        <v>-138</v>
      </c>
      <c r="R35" s="22">
        <v>290</v>
      </c>
      <c r="S35" s="23">
        <v>814</v>
      </c>
      <c r="T35" s="23">
        <v>84</v>
      </c>
      <c r="U35" s="24"/>
      <c r="V35" s="23"/>
      <c r="W35" s="22">
        <v>-1104</v>
      </c>
      <c r="X35" s="23">
        <v>-181</v>
      </c>
      <c r="Y35" s="23">
        <v>-1082</v>
      </c>
      <c r="Z35" s="23">
        <v>895</v>
      </c>
      <c r="AA35" s="24">
        <v>1189</v>
      </c>
      <c r="AB35" s="25"/>
      <c r="AC35" s="25"/>
      <c r="AD35" s="25"/>
    </row>
    <row r="36" spans="1:30" x14ac:dyDescent="0.3">
      <c r="A36" s="18" t="s">
        <v>90</v>
      </c>
      <c r="B36" s="30">
        <v>5077</v>
      </c>
      <c r="C36" s="31">
        <v>5749</v>
      </c>
      <c r="D36" s="31">
        <v>6117</v>
      </c>
      <c r="E36" s="32">
        <v>5660</v>
      </c>
      <c r="F36" s="30">
        <v>10419</v>
      </c>
      <c r="G36" s="31">
        <v>2917</v>
      </c>
      <c r="H36" s="31">
        <v>7826</v>
      </c>
      <c r="I36" s="32">
        <v>9321</v>
      </c>
      <c r="J36" s="30">
        <v>11488</v>
      </c>
      <c r="K36" s="31">
        <v>5089</v>
      </c>
      <c r="L36" s="31">
        <v>8963</v>
      </c>
      <c r="M36" s="32">
        <v>7972</v>
      </c>
      <c r="N36" s="30">
        <v>9888</v>
      </c>
      <c r="O36" s="31">
        <v>3065</v>
      </c>
      <c r="P36" s="31">
        <v>1659</v>
      </c>
      <c r="Q36" s="32">
        <v>7337</v>
      </c>
      <c r="R36" s="30">
        <v>8398</v>
      </c>
      <c r="S36" s="31">
        <v>2140</v>
      </c>
      <c r="T36" s="31">
        <v>7506</v>
      </c>
      <c r="U36" s="32"/>
      <c r="V36" s="31"/>
      <c r="W36" s="30">
        <v>5660</v>
      </c>
      <c r="X36" s="31">
        <v>9321</v>
      </c>
      <c r="Y36" s="31">
        <v>7972</v>
      </c>
      <c r="Z36" s="31">
        <v>7337</v>
      </c>
      <c r="AA36" s="32">
        <v>7506</v>
      </c>
      <c r="AB36" s="25"/>
      <c r="AC36" s="25"/>
      <c r="AD36" s="25"/>
    </row>
    <row r="37" spans="1:30" x14ac:dyDescent="0.3">
      <c r="AC37" s="25"/>
    </row>
    <row r="38" spans="1:30" x14ac:dyDescent="0.3">
      <c r="L38" s="85"/>
      <c r="M38" s="85"/>
      <c r="N38" s="85"/>
      <c r="O38" s="85"/>
      <c r="P38" s="85"/>
      <c r="Q38" s="85"/>
      <c r="R38" s="85"/>
      <c r="S38" s="85"/>
      <c r="T38" s="85"/>
      <c r="U38" s="85"/>
    </row>
    <row r="39" spans="1:30" x14ac:dyDescent="0.3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25"/>
      <c r="W39" s="25"/>
      <c r="X39" s="25"/>
      <c r="Y39" s="25"/>
      <c r="Z39" s="25"/>
      <c r="AA39" s="25"/>
    </row>
    <row r="40" spans="1:30" x14ac:dyDescent="0.3">
      <c r="F40" s="25"/>
      <c r="G40" s="25"/>
      <c r="H40" s="25"/>
      <c r="I40" s="25"/>
      <c r="L40" s="85"/>
      <c r="M40" s="85"/>
      <c r="N40" s="85"/>
      <c r="O40" s="85"/>
      <c r="P40" s="85"/>
      <c r="Q40" s="85"/>
      <c r="R40" s="85"/>
      <c r="S40" s="85"/>
      <c r="T40" s="85"/>
      <c r="U40" s="85"/>
      <c r="AA40" s="25"/>
    </row>
    <row r="41" spans="1:30" x14ac:dyDescent="0.3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30" x14ac:dyDescent="0.3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30" x14ac:dyDescent="0.3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30" x14ac:dyDescent="0.3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30" x14ac:dyDescent="0.3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30" x14ac:dyDescent="0.3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84"/>
      <c r="M46" s="84"/>
      <c r="N46" s="84"/>
      <c r="O46" s="25"/>
      <c r="P46" s="25"/>
      <c r="Q46" s="25"/>
      <c r="R46" s="84"/>
      <c r="S46" s="25"/>
      <c r="T46" s="25"/>
      <c r="U46" s="25"/>
      <c r="V46" s="25"/>
      <c r="W46" s="25"/>
      <c r="X46" s="25"/>
      <c r="Y46" s="25"/>
      <c r="Z46" s="25"/>
      <c r="AA46" s="25"/>
    </row>
    <row r="47" spans="1:30" x14ac:dyDescent="0.3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84"/>
      <c r="M47" s="84"/>
      <c r="N47" s="84"/>
      <c r="O47" s="25"/>
      <c r="P47" s="25"/>
      <c r="Q47" s="25"/>
      <c r="R47" s="84"/>
      <c r="S47" s="25"/>
      <c r="T47" s="25"/>
      <c r="U47" s="25"/>
      <c r="V47" s="25"/>
      <c r="W47" s="25"/>
      <c r="X47" s="25"/>
      <c r="Y47" s="25"/>
      <c r="Z47" s="25"/>
      <c r="AA47" s="25"/>
    </row>
    <row r="48" spans="1:30" x14ac:dyDescent="0.3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84"/>
      <c r="M48" s="84"/>
      <c r="N48" s="84"/>
      <c r="O48" s="25"/>
      <c r="P48" s="25"/>
      <c r="Q48" s="25"/>
      <c r="R48" s="84"/>
      <c r="S48" s="25"/>
      <c r="T48" s="25"/>
      <c r="U48" s="25"/>
      <c r="V48" s="25"/>
      <c r="W48" s="25"/>
      <c r="X48" s="25"/>
      <c r="Y48" s="25"/>
      <c r="Z48" s="25"/>
      <c r="AA48" s="25"/>
    </row>
    <row r="49" spans="2:27" x14ac:dyDescent="0.3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84"/>
      <c r="M49" s="84"/>
      <c r="N49" s="84"/>
      <c r="O49" s="25"/>
      <c r="P49" s="25"/>
      <c r="Q49" s="25"/>
      <c r="R49" s="84"/>
      <c r="S49" s="25"/>
      <c r="T49" s="25"/>
      <c r="U49" s="25"/>
      <c r="V49" s="25"/>
      <c r="W49" s="25"/>
      <c r="X49" s="25"/>
      <c r="Y49" s="25"/>
      <c r="Z49" s="25"/>
      <c r="AA49" s="25"/>
    </row>
    <row r="50" spans="2:27" x14ac:dyDescent="0.3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84"/>
      <c r="M50" s="84"/>
      <c r="N50" s="84"/>
      <c r="O50" s="25"/>
      <c r="P50" s="25"/>
      <c r="Q50" s="25"/>
      <c r="R50" s="84"/>
      <c r="S50" s="25"/>
      <c r="T50" s="25"/>
      <c r="U50" s="25"/>
      <c r="V50" s="25"/>
      <c r="W50" s="25"/>
      <c r="X50" s="25"/>
      <c r="Y50" s="25"/>
      <c r="Z50" s="25"/>
      <c r="AA50" s="25"/>
    </row>
    <row r="51" spans="2:27" x14ac:dyDescent="0.3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2:27" x14ac:dyDescent="0.3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2:27" x14ac:dyDescent="0.3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2:27" x14ac:dyDescent="0.3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2:27" x14ac:dyDescent="0.3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2:27" x14ac:dyDescent="0.3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2:27" x14ac:dyDescent="0.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2:27" x14ac:dyDescent="0.3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2:27" x14ac:dyDescent="0.3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2:27" x14ac:dyDescent="0.3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2:27" x14ac:dyDescent="0.3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2:27" x14ac:dyDescent="0.3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2:27" x14ac:dyDescent="0.3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2:27" x14ac:dyDescent="0.3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2:27" x14ac:dyDescent="0.3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2:27" x14ac:dyDescent="0.3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2:27" x14ac:dyDescent="0.3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2:27" x14ac:dyDescent="0.3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2:27" x14ac:dyDescent="0.3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2:27" x14ac:dyDescent="0.3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2:27" x14ac:dyDescent="0.3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2:27" x14ac:dyDescent="0.3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2:27" x14ac:dyDescent="0.3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2:27" x14ac:dyDescent="0.3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2:27" x14ac:dyDescent="0.3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2:27" x14ac:dyDescent="0.3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2:27" x14ac:dyDescent="0.3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2:27" x14ac:dyDescent="0.3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2:27" x14ac:dyDescent="0.3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2:27" x14ac:dyDescent="0.3"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2:27" x14ac:dyDescent="0.3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2:27" x14ac:dyDescent="0.3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2:27" x14ac:dyDescent="0.3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 spans="2:27" x14ac:dyDescent="0.3"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</sheetData>
  <pageMargins left="0.7" right="0.7" top="0.75" bottom="0.75" header="0.3" footer="0.3"/>
  <headerFooter>
    <oddHeader>&amp;R&amp;"Aptos"&amp;1 &amp;K000000 Confidential#_x000D_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7734375" defaultRowHeight="14.4" x14ac:dyDescent="0.3"/>
  <cols>
    <col min="1" max="1" width="27.77734375" bestFit="1" customWidth="1"/>
    <col min="2" max="4" width="10" bestFit="1" customWidth="1"/>
    <col min="5" max="5" width="11" bestFit="1" customWidth="1"/>
    <col min="6" max="6" width="10" bestFit="1" customWidth="1"/>
    <col min="7" max="7" width="11" bestFit="1" customWidth="1"/>
    <col min="8" max="9" width="10" bestFit="1" customWidth="1"/>
  </cols>
  <sheetData>
    <row r="1" spans="1:28" ht="18" customHeight="1" x14ac:dyDescent="0.35">
      <c r="A1" s="61" t="s">
        <v>91</v>
      </c>
      <c r="B1" s="58"/>
      <c r="C1" s="47"/>
      <c r="D1" s="47"/>
      <c r="E1" s="48"/>
      <c r="F1" s="58"/>
      <c r="G1" s="47"/>
      <c r="H1" s="47"/>
      <c r="I1" s="48"/>
      <c r="J1" s="58"/>
      <c r="K1" s="47"/>
      <c r="L1" s="47"/>
      <c r="M1" s="48"/>
      <c r="N1" s="58"/>
      <c r="O1" s="47"/>
      <c r="P1" s="47"/>
      <c r="Q1" s="48"/>
      <c r="R1" s="58"/>
      <c r="S1" s="47"/>
      <c r="T1" s="47"/>
      <c r="U1" s="48"/>
      <c r="W1" s="58"/>
      <c r="X1" s="47"/>
      <c r="Y1" s="47"/>
      <c r="Z1" s="47"/>
      <c r="AA1" s="47"/>
      <c r="AB1" s="58"/>
    </row>
    <row r="2" spans="1:28" x14ac:dyDescent="0.3">
      <c r="A2" s="62" t="s">
        <v>2</v>
      </c>
      <c r="B2" s="58">
        <v>2022</v>
      </c>
      <c r="C2" s="47"/>
      <c r="D2" s="47"/>
      <c r="E2" s="48"/>
      <c r="F2" s="58">
        <v>2023</v>
      </c>
      <c r="G2" s="47"/>
      <c r="H2" s="47"/>
      <c r="I2" s="48"/>
      <c r="J2" s="58">
        <v>2024</v>
      </c>
      <c r="K2" s="47"/>
      <c r="L2" s="47"/>
      <c r="M2" s="48"/>
      <c r="N2" s="58">
        <v>2025</v>
      </c>
      <c r="O2" s="47"/>
      <c r="P2" s="47"/>
      <c r="Q2" s="48"/>
      <c r="R2" s="58">
        <v>2026</v>
      </c>
      <c r="S2" s="47"/>
      <c r="T2" s="47"/>
      <c r="U2" s="48"/>
      <c r="W2" s="58"/>
      <c r="X2" s="47"/>
      <c r="Y2" s="47"/>
      <c r="Z2" s="47"/>
      <c r="AA2" s="47"/>
      <c r="AB2" s="58"/>
    </row>
    <row r="3" spans="1:28" x14ac:dyDescent="0.3">
      <c r="A3" s="49" t="s">
        <v>92</v>
      </c>
      <c r="B3" s="6" t="s">
        <v>3</v>
      </c>
      <c r="C3" s="7" t="s">
        <v>4</v>
      </c>
      <c r="D3" s="7" t="s">
        <v>5</v>
      </c>
      <c r="E3" s="8" t="s">
        <v>6</v>
      </c>
      <c r="F3" s="6" t="s">
        <v>3</v>
      </c>
      <c r="G3" s="7" t="s">
        <v>4</v>
      </c>
      <c r="H3" s="7" t="s">
        <v>5</v>
      </c>
      <c r="I3" s="8" t="s">
        <v>6</v>
      </c>
      <c r="J3" s="6" t="s">
        <v>3</v>
      </c>
      <c r="K3" s="7" t="s">
        <v>4</v>
      </c>
      <c r="L3" s="7" t="s">
        <v>5</v>
      </c>
      <c r="M3" s="8" t="s">
        <v>6</v>
      </c>
      <c r="N3" s="6" t="s">
        <v>3</v>
      </c>
      <c r="O3" s="7" t="s">
        <v>4</v>
      </c>
      <c r="P3" s="7" t="s">
        <v>5</v>
      </c>
      <c r="Q3" s="8" t="s">
        <v>6</v>
      </c>
      <c r="R3" s="6" t="s">
        <v>3</v>
      </c>
      <c r="S3" s="7" t="s">
        <v>4</v>
      </c>
      <c r="T3" s="7" t="s">
        <v>5</v>
      </c>
      <c r="U3" s="8" t="s">
        <v>6</v>
      </c>
      <c r="W3" s="6" t="s">
        <v>7</v>
      </c>
      <c r="X3" s="7" t="s">
        <v>8</v>
      </c>
      <c r="Y3" s="7" t="s">
        <v>9</v>
      </c>
      <c r="Z3" s="7" t="s">
        <v>10</v>
      </c>
      <c r="AA3" s="7" t="s">
        <v>11</v>
      </c>
      <c r="AB3" s="86"/>
    </row>
    <row r="4" spans="1:28" x14ac:dyDescent="0.3">
      <c r="A4" s="50" t="s">
        <v>93</v>
      </c>
      <c r="B4" s="42">
        <v>7743</v>
      </c>
      <c r="C4" s="43">
        <v>8357</v>
      </c>
      <c r="D4" s="43">
        <v>8083</v>
      </c>
      <c r="E4" s="51">
        <v>11290</v>
      </c>
      <c r="F4" s="42">
        <v>8771</v>
      </c>
      <c r="G4" s="43">
        <v>10560</v>
      </c>
      <c r="H4" s="43">
        <v>7817</v>
      </c>
      <c r="I4" s="51">
        <v>8416</v>
      </c>
      <c r="J4" s="42">
        <v>6523</v>
      </c>
      <c r="K4" s="43">
        <v>7398</v>
      </c>
      <c r="L4" s="43">
        <v>7287</v>
      </c>
      <c r="M4" s="51">
        <v>10287</v>
      </c>
      <c r="N4" s="42">
        <v>8248</v>
      </c>
      <c r="O4" s="43">
        <v>11640</v>
      </c>
      <c r="P4" s="43">
        <v>10891</v>
      </c>
      <c r="Q4" s="51">
        <v>13641</v>
      </c>
      <c r="R4" s="42">
        <v>14225</v>
      </c>
      <c r="S4" s="43">
        <v>19193</v>
      </c>
      <c r="T4" s="43">
        <v>24252</v>
      </c>
      <c r="U4" s="51"/>
      <c r="W4" s="42">
        <v>35473</v>
      </c>
      <c r="X4" s="43">
        <v>35564</v>
      </c>
      <c r="Y4" s="43">
        <v>31495</v>
      </c>
      <c r="Z4" s="43">
        <v>44420</v>
      </c>
      <c r="AA4" s="43">
        <f>SUM(R4:U4)</f>
        <v>57670</v>
      </c>
      <c r="AB4" s="42"/>
    </row>
    <row r="5" spans="1:28" x14ac:dyDescent="0.3">
      <c r="A5" s="50" t="s">
        <v>94</v>
      </c>
      <c r="B5" s="42">
        <v>3257</v>
      </c>
      <c r="C5" s="43">
        <v>5313</v>
      </c>
      <c r="D5" s="43">
        <v>4368</v>
      </c>
      <c r="E5" s="51">
        <v>4699</v>
      </c>
      <c r="F5" s="42">
        <v>3828</v>
      </c>
      <c r="G5" s="43">
        <v>4673</v>
      </c>
      <c r="H5" s="43">
        <v>4319</v>
      </c>
      <c r="I5" s="51">
        <v>3621</v>
      </c>
      <c r="J5" s="42">
        <v>4033</v>
      </c>
      <c r="K5" s="43">
        <v>3816</v>
      </c>
      <c r="L5" s="43">
        <v>3707</v>
      </c>
      <c r="M5" s="51">
        <v>4005</v>
      </c>
      <c r="N5" s="42">
        <v>3634</v>
      </c>
      <c r="O5" s="43">
        <v>4095</v>
      </c>
      <c r="P5" s="43">
        <v>5382</v>
      </c>
      <c r="Q5" s="51">
        <v>6373</v>
      </c>
      <c r="R5" s="42">
        <v>5338</v>
      </c>
      <c r="S5" s="43">
        <v>5539</v>
      </c>
      <c r="T5" s="43">
        <v>5406</v>
      </c>
      <c r="U5" s="51"/>
      <c r="W5" s="42">
        <v>17637</v>
      </c>
      <c r="X5" s="43">
        <v>16441</v>
      </c>
      <c r="Y5" s="43">
        <v>15561</v>
      </c>
      <c r="Z5" s="43">
        <v>19484</v>
      </c>
      <c r="AA5" s="43">
        <f>SUM(R5:U5)</f>
        <v>16283</v>
      </c>
      <c r="AB5" s="42"/>
    </row>
    <row r="6" spans="1:28" x14ac:dyDescent="0.3">
      <c r="A6" s="52" t="s">
        <v>95</v>
      </c>
      <c r="B6" s="45">
        <v>847</v>
      </c>
      <c r="C6" s="44">
        <v>938</v>
      </c>
      <c r="D6" s="44">
        <v>1001</v>
      </c>
      <c r="E6" s="53">
        <v>1471</v>
      </c>
      <c r="F6" s="45">
        <v>1479</v>
      </c>
      <c r="G6" s="44">
        <v>1757</v>
      </c>
      <c r="H6" s="44">
        <v>1466</v>
      </c>
      <c r="I6" s="53">
        <v>1795</v>
      </c>
      <c r="J6" s="45">
        <v>2093</v>
      </c>
      <c r="K6" s="44">
        <v>1777</v>
      </c>
      <c r="L6" s="44">
        <v>2000</v>
      </c>
      <c r="M6" s="53">
        <v>2583</v>
      </c>
      <c r="N6" s="45">
        <v>2473</v>
      </c>
      <c r="O6" s="44">
        <v>2936</v>
      </c>
      <c r="P6" s="44">
        <v>2727</v>
      </c>
      <c r="Q6" s="53">
        <v>3227</v>
      </c>
      <c r="R6" s="45">
        <v>3350</v>
      </c>
      <c r="S6" s="44">
        <v>4130</v>
      </c>
      <c r="T6" s="44">
        <v>4620</v>
      </c>
      <c r="U6" s="53"/>
      <c r="W6" s="45">
        <v>4257</v>
      </c>
      <c r="X6" s="44">
        <v>6497</v>
      </c>
      <c r="Y6" s="44">
        <v>8453</v>
      </c>
      <c r="Z6" s="44">
        <v>11363</v>
      </c>
      <c r="AA6" s="44">
        <f>SUM(R6:U6)</f>
        <v>12100</v>
      </c>
      <c r="AB6" s="42"/>
    </row>
    <row r="7" spans="1:28" x14ac:dyDescent="0.3">
      <c r="A7" s="50" t="s">
        <v>96</v>
      </c>
      <c r="B7" s="42">
        <v>11847</v>
      </c>
      <c r="C7" s="43">
        <v>14608</v>
      </c>
      <c r="D7" s="43">
        <v>13451</v>
      </c>
      <c r="E7" s="51">
        <v>17460</v>
      </c>
      <c r="F7" s="42">
        <v>14078</v>
      </c>
      <c r="G7" s="43">
        <v>16991</v>
      </c>
      <c r="H7" s="43">
        <v>13602</v>
      </c>
      <c r="I7" s="51">
        <v>13833</v>
      </c>
      <c r="J7" s="42">
        <v>12649</v>
      </c>
      <c r="K7" s="43">
        <v>12991</v>
      </c>
      <c r="L7" s="43">
        <v>12994</v>
      </c>
      <c r="M7" s="51">
        <v>16874</v>
      </c>
      <c r="N7" s="42">
        <v>14355</v>
      </c>
      <c r="O7" s="43">
        <v>18672</v>
      </c>
      <c r="P7" s="43">
        <v>19000</v>
      </c>
      <c r="Q7" s="51">
        <v>23242</v>
      </c>
      <c r="R7" s="42">
        <v>22913</v>
      </c>
      <c r="S7" s="43">
        <v>28862</v>
      </c>
      <c r="T7" s="43">
        <v>34278</v>
      </c>
      <c r="U7" s="51"/>
      <c r="W7" s="42">
        <v>57366</v>
      </c>
      <c r="X7" s="43">
        <v>58504</v>
      </c>
      <c r="Y7" s="43">
        <v>55508</v>
      </c>
      <c r="Z7" s="43">
        <v>75269</v>
      </c>
      <c r="AA7" s="43">
        <f>SUM(R7:U7)</f>
        <v>86053</v>
      </c>
      <c r="AB7" s="42"/>
    </row>
    <row r="8" spans="1:28" x14ac:dyDescent="0.3">
      <c r="A8" s="54"/>
      <c r="B8" s="54"/>
      <c r="E8" s="55"/>
      <c r="F8" s="54"/>
      <c r="I8" s="55"/>
      <c r="J8" s="54"/>
      <c r="M8" s="55"/>
      <c r="N8" s="54"/>
      <c r="Q8" s="55"/>
      <c r="R8" s="54"/>
      <c r="U8" s="55"/>
      <c r="W8" s="54"/>
      <c r="AB8" s="54"/>
    </row>
    <row r="9" spans="1:28" x14ac:dyDescent="0.3">
      <c r="A9" s="49" t="s">
        <v>97</v>
      </c>
      <c r="B9" s="6" t="s">
        <v>3</v>
      </c>
      <c r="C9" s="7" t="s">
        <v>4</v>
      </c>
      <c r="D9" s="7" t="s">
        <v>5</v>
      </c>
      <c r="E9" s="8" t="s">
        <v>6</v>
      </c>
      <c r="F9" s="6" t="s">
        <v>3</v>
      </c>
      <c r="G9" s="7" t="s">
        <v>4</v>
      </c>
      <c r="H9" s="7" t="s">
        <v>5</v>
      </c>
      <c r="I9" s="8" t="s">
        <v>6</v>
      </c>
      <c r="J9" s="6" t="s">
        <v>3</v>
      </c>
      <c r="K9" s="7" t="s">
        <v>4</v>
      </c>
      <c r="L9" s="7" t="s">
        <v>5</v>
      </c>
      <c r="M9" s="8" t="s">
        <v>6</v>
      </c>
      <c r="N9" s="6" t="s">
        <v>3</v>
      </c>
      <c r="O9" s="7" t="s">
        <v>4</v>
      </c>
      <c r="P9" s="7" t="s">
        <v>5</v>
      </c>
      <c r="Q9" s="8" t="s">
        <v>6</v>
      </c>
      <c r="R9" s="6" t="s">
        <v>3</v>
      </c>
      <c r="S9" s="7" t="s">
        <v>4</v>
      </c>
      <c r="T9" s="7" t="s">
        <v>5</v>
      </c>
      <c r="U9" s="8" t="s">
        <v>6</v>
      </c>
      <c r="W9" s="6" t="s">
        <v>7</v>
      </c>
      <c r="X9" s="7" t="s">
        <v>8</v>
      </c>
      <c r="Y9" s="7" t="s">
        <v>9</v>
      </c>
      <c r="Z9" s="7" t="s">
        <v>10</v>
      </c>
      <c r="AA9" s="7" t="s">
        <v>11</v>
      </c>
      <c r="AB9" s="86"/>
    </row>
    <row r="10" spans="1:28" x14ac:dyDescent="0.3">
      <c r="A10" s="50" t="s">
        <v>93</v>
      </c>
      <c r="B10" s="67"/>
      <c r="C10" s="68"/>
      <c r="D10" s="68"/>
      <c r="E10" s="69"/>
      <c r="F10" s="67">
        <v>0.13</v>
      </c>
      <c r="G10" s="68">
        <v>0.26</v>
      </c>
      <c r="H10" s="68">
        <v>-0.03</v>
      </c>
      <c r="I10" s="69">
        <v>-0.25</v>
      </c>
      <c r="J10" s="67">
        <f t="shared" ref="J10:T13" si="0">+J4/F4-1</f>
        <v>-0.25629916771177741</v>
      </c>
      <c r="K10" s="68">
        <f t="shared" si="0"/>
        <v>-0.29943181818181819</v>
      </c>
      <c r="L10" s="68">
        <f t="shared" si="0"/>
        <v>-6.7800946654726912E-2</v>
      </c>
      <c r="M10" s="69">
        <f t="shared" si="0"/>
        <v>0.22231463878326996</v>
      </c>
      <c r="N10" s="67">
        <f t="shared" si="0"/>
        <v>0.26444887321784449</v>
      </c>
      <c r="O10" s="68">
        <f t="shared" si="0"/>
        <v>0.57339821573398209</v>
      </c>
      <c r="P10" s="68">
        <f t="shared" si="0"/>
        <v>0.49457938795114598</v>
      </c>
      <c r="Q10" s="69">
        <f t="shared" si="0"/>
        <v>0.32604257801108205</v>
      </c>
      <c r="R10" s="67">
        <f t="shared" si="0"/>
        <v>0.72466052376333656</v>
      </c>
      <c r="S10" s="68">
        <f t="shared" si="0"/>
        <v>0.64888316151202741</v>
      </c>
      <c r="T10" s="68">
        <f t="shared" si="0"/>
        <v>1.2267927646680747</v>
      </c>
      <c r="U10" s="69"/>
      <c r="V10" s="66"/>
      <c r="W10" s="67"/>
      <c r="X10" s="68">
        <f t="shared" ref="X10:Z13" si="1">+X4/W4-1</f>
        <v>2.5653313787952214E-3</v>
      </c>
      <c r="Y10" s="68">
        <f t="shared" si="1"/>
        <v>-0.11441345180519624</v>
      </c>
      <c r="Z10" s="68">
        <f t="shared" si="1"/>
        <v>0.41038260041276398</v>
      </c>
      <c r="AA10" s="68">
        <f>+SUM($R4:T4)/SUM($N4:P4)-1</f>
        <v>0.87368010656616524</v>
      </c>
      <c r="AB10" s="67"/>
    </row>
    <row r="11" spans="1:28" x14ac:dyDescent="0.3">
      <c r="A11" s="50" t="s">
        <v>94</v>
      </c>
      <c r="B11" s="67"/>
      <c r="C11" s="68"/>
      <c r="D11" s="68"/>
      <c r="E11" s="69"/>
      <c r="F11" s="67">
        <v>0.18</v>
      </c>
      <c r="G11" s="68">
        <v>-0.12</v>
      </c>
      <c r="H11" s="68">
        <v>-0.01</v>
      </c>
      <c r="I11" s="69">
        <v>-0.23</v>
      </c>
      <c r="J11" s="67">
        <f t="shared" si="0"/>
        <v>5.3552769070010386E-2</v>
      </c>
      <c r="K11" s="68">
        <f t="shared" si="0"/>
        <v>-0.18339396533276264</v>
      </c>
      <c r="L11" s="68">
        <f t="shared" si="0"/>
        <v>-0.1416994674693216</v>
      </c>
      <c r="M11" s="69">
        <f t="shared" si="0"/>
        <v>0.10604805302402642</v>
      </c>
      <c r="N11" s="67">
        <f t="shared" si="0"/>
        <v>-9.8933796181502554E-2</v>
      </c>
      <c r="O11" s="68">
        <f t="shared" si="0"/>
        <v>7.3113207547169878E-2</v>
      </c>
      <c r="P11" s="68">
        <f t="shared" si="0"/>
        <v>0.45184785540868622</v>
      </c>
      <c r="Q11" s="69">
        <f t="shared" si="0"/>
        <v>0.59126092384519358</v>
      </c>
      <c r="R11" s="67">
        <f t="shared" si="0"/>
        <v>0.46890478811227299</v>
      </c>
      <c r="S11" s="68">
        <f t="shared" si="0"/>
        <v>0.3526251526251527</v>
      </c>
      <c r="T11" s="68">
        <f t="shared" si="0"/>
        <v>4.4593088071349651E-3</v>
      </c>
      <c r="U11" s="69"/>
      <c r="V11" s="66"/>
      <c r="W11" s="67"/>
      <c r="X11" s="68">
        <f t="shared" si="1"/>
        <v>-6.7811986165447591E-2</v>
      </c>
      <c r="Y11" s="68">
        <f t="shared" si="1"/>
        <v>-5.3524724773432286E-2</v>
      </c>
      <c r="Z11" s="68">
        <f t="shared" si="1"/>
        <v>0.25210462052567317</v>
      </c>
      <c r="AA11" s="68">
        <f>+SUM($R5:T5)/SUM($N5:P5)-1</f>
        <v>0.2419342536801159</v>
      </c>
      <c r="AB11" s="67"/>
    </row>
    <row r="12" spans="1:28" x14ac:dyDescent="0.3">
      <c r="A12" s="52" t="s">
        <v>95</v>
      </c>
      <c r="B12" s="70"/>
      <c r="C12" s="71"/>
      <c r="D12" s="71"/>
      <c r="E12" s="72"/>
      <c r="F12" s="70">
        <v>0.75</v>
      </c>
      <c r="G12" s="71">
        <v>0.87</v>
      </c>
      <c r="H12" s="71">
        <v>0.46</v>
      </c>
      <c r="I12" s="72">
        <v>0.22</v>
      </c>
      <c r="J12" s="70">
        <f t="shared" si="0"/>
        <v>0.41514536849222439</v>
      </c>
      <c r="K12" s="71">
        <f t="shared" si="0"/>
        <v>1.138303927148554E-2</v>
      </c>
      <c r="L12" s="71">
        <f t="shared" si="0"/>
        <v>0.36425648021828105</v>
      </c>
      <c r="M12" s="72">
        <f t="shared" si="0"/>
        <v>0.43899721448467965</v>
      </c>
      <c r="N12" s="70">
        <f t="shared" si="0"/>
        <v>0.18155757286192076</v>
      </c>
      <c r="O12" s="71">
        <f t="shared" si="0"/>
        <v>0.65222284749577941</v>
      </c>
      <c r="P12" s="71">
        <f t="shared" si="0"/>
        <v>0.36349999999999993</v>
      </c>
      <c r="Q12" s="72">
        <f t="shared" si="0"/>
        <v>0.24932249322493227</v>
      </c>
      <c r="R12" s="70">
        <f t="shared" si="0"/>
        <v>0.35463000404367162</v>
      </c>
      <c r="S12" s="71">
        <f t="shared" si="0"/>
        <v>0.40667574931880113</v>
      </c>
      <c r="T12" s="71">
        <f t="shared" si="0"/>
        <v>0.6941694169416941</v>
      </c>
      <c r="U12" s="72"/>
      <c r="V12" s="66"/>
      <c r="W12" s="70"/>
      <c r="X12" s="71">
        <f t="shared" si="1"/>
        <v>0.52619215409913078</v>
      </c>
      <c r="Y12" s="71">
        <f t="shared" si="1"/>
        <v>0.30106202862859788</v>
      </c>
      <c r="Z12" s="71">
        <f t="shared" si="1"/>
        <v>0.3442564769904175</v>
      </c>
      <c r="AA12" s="71">
        <f>+SUM($R6:T6)/SUM($N6:P6)-1</f>
        <v>0.48721730580137668</v>
      </c>
      <c r="AB12" s="67"/>
    </row>
    <row r="13" spans="1:28" x14ac:dyDescent="0.3">
      <c r="A13" s="50" t="s">
        <v>96</v>
      </c>
      <c r="B13" s="67">
        <v>0.18</v>
      </c>
      <c r="C13" s="68">
        <v>0.18</v>
      </c>
      <c r="D13" s="68">
        <v>0.21</v>
      </c>
      <c r="E13" s="69">
        <v>0.4</v>
      </c>
      <c r="F13" s="67">
        <v>0.19</v>
      </c>
      <c r="G13" s="68">
        <v>0.16</v>
      </c>
      <c r="H13" s="68">
        <v>0.01</v>
      </c>
      <c r="I13" s="69">
        <v>-0.21</v>
      </c>
      <c r="J13" s="67">
        <f t="shared" si="0"/>
        <v>-0.1015058957238244</v>
      </c>
      <c r="K13" s="68">
        <f t="shared" si="0"/>
        <v>-0.23541875110352539</v>
      </c>
      <c r="L13" s="68">
        <f t="shared" si="0"/>
        <v>-4.4699308925158054E-2</v>
      </c>
      <c r="M13" s="69">
        <f t="shared" si="0"/>
        <v>0.21983662256921854</v>
      </c>
      <c r="N13" s="67">
        <f t="shared" si="0"/>
        <v>0.13487232192268173</v>
      </c>
      <c r="O13" s="68">
        <f t="shared" si="0"/>
        <v>0.43730274805634672</v>
      </c>
      <c r="P13" s="68">
        <f t="shared" si="0"/>
        <v>0.46221332922887481</v>
      </c>
      <c r="Q13" s="69">
        <f t="shared" si="0"/>
        <v>0.37738532653786883</v>
      </c>
      <c r="R13" s="67">
        <f t="shared" si="0"/>
        <v>0.59616858237547898</v>
      </c>
      <c r="S13" s="68">
        <f t="shared" si="0"/>
        <v>0.5457369323050556</v>
      </c>
      <c r="T13" s="68">
        <f t="shared" si="0"/>
        <v>0.80410526315789466</v>
      </c>
      <c r="U13" s="69"/>
      <c r="V13" s="66"/>
      <c r="W13" s="67"/>
      <c r="X13" s="68">
        <f t="shared" si="1"/>
        <v>1.9837534428058357E-2</v>
      </c>
      <c r="Y13" s="68">
        <f t="shared" si="1"/>
        <v>-5.1210173663339242E-2</v>
      </c>
      <c r="Z13" s="68">
        <f t="shared" si="1"/>
        <v>0.35600273834402252</v>
      </c>
      <c r="AA13" s="68">
        <f>+SUM($R7:T7)/SUM($N7:P7)-1</f>
        <v>0.65400657350990832</v>
      </c>
      <c r="AB13" s="67"/>
    </row>
    <row r="14" spans="1:28" x14ac:dyDescent="0.3">
      <c r="A14" s="50"/>
      <c r="B14" s="46"/>
      <c r="C14" s="56"/>
      <c r="D14" s="56"/>
      <c r="E14" s="57"/>
      <c r="F14" s="46"/>
      <c r="G14" s="56"/>
      <c r="H14" s="56"/>
      <c r="I14" s="57"/>
      <c r="J14" s="46"/>
      <c r="K14" s="56"/>
      <c r="L14" s="56"/>
      <c r="M14" s="57"/>
      <c r="N14" s="46"/>
      <c r="O14" s="56"/>
      <c r="P14" s="56"/>
      <c r="Q14" s="57"/>
      <c r="R14" s="46"/>
      <c r="S14" s="56"/>
      <c r="T14" s="56"/>
      <c r="U14" s="57"/>
      <c r="W14" s="46"/>
      <c r="X14" s="56"/>
      <c r="Y14" s="56"/>
      <c r="Z14" s="56"/>
      <c r="AA14" s="56"/>
      <c r="AB14" s="46"/>
    </row>
    <row r="15" spans="1:28" x14ac:dyDescent="0.3">
      <c r="A15" s="49" t="s">
        <v>98</v>
      </c>
      <c r="B15" s="6" t="s">
        <v>3</v>
      </c>
      <c r="C15" s="7" t="s">
        <v>4</v>
      </c>
      <c r="D15" s="7" t="s">
        <v>5</v>
      </c>
      <c r="E15" s="8" t="s">
        <v>6</v>
      </c>
      <c r="F15" s="6" t="s">
        <v>3</v>
      </c>
      <c r="G15" s="7" t="s">
        <v>4</v>
      </c>
      <c r="H15" s="7" t="s">
        <v>5</v>
      </c>
      <c r="I15" s="8" t="s">
        <v>6</v>
      </c>
      <c r="J15" s="6" t="s">
        <v>3</v>
      </c>
      <c r="K15" s="7" t="s">
        <v>4</v>
      </c>
      <c r="L15" s="7" t="s">
        <v>5</v>
      </c>
      <c r="M15" s="8" t="s">
        <v>6</v>
      </c>
      <c r="N15" s="6" t="s">
        <v>3</v>
      </c>
      <c r="O15" s="7" t="s">
        <v>4</v>
      </c>
      <c r="P15" s="7" t="s">
        <v>5</v>
      </c>
      <c r="Q15" s="8" t="s">
        <v>6</v>
      </c>
      <c r="R15" s="6" t="s">
        <v>3</v>
      </c>
      <c r="S15" s="7" t="s">
        <v>4</v>
      </c>
      <c r="T15" s="7" t="s">
        <v>5</v>
      </c>
      <c r="U15" s="8" t="s">
        <v>6</v>
      </c>
      <c r="W15" s="6" t="s">
        <v>7</v>
      </c>
      <c r="X15" s="7" t="s">
        <v>8</v>
      </c>
      <c r="Y15" s="7" t="s">
        <v>9</v>
      </c>
      <c r="Z15" s="7" t="s">
        <v>10</v>
      </c>
      <c r="AA15" s="7" t="s">
        <v>11</v>
      </c>
      <c r="AB15" s="86"/>
    </row>
    <row r="16" spans="1:28" x14ac:dyDescent="0.3">
      <c r="A16" s="50" t="s">
        <v>93</v>
      </c>
      <c r="B16" s="67">
        <v>0.65</v>
      </c>
      <c r="C16" s="68">
        <v>0.56999999999999995</v>
      </c>
      <c r="D16" s="68">
        <v>0.6</v>
      </c>
      <c r="E16" s="69">
        <v>0.65</v>
      </c>
      <c r="F16" s="67">
        <v>0.62</v>
      </c>
      <c r="G16" s="68">
        <v>0.62</v>
      </c>
      <c r="H16" s="68">
        <v>0.56999999999999995</v>
      </c>
      <c r="I16" s="69">
        <v>0.61</v>
      </c>
      <c r="J16" s="67">
        <f t="shared" ref="J16:T16" si="2">+J4/J$7</f>
        <v>0.51569294015337186</v>
      </c>
      <c r="K16" s="68">
        <f t="shared" si="2"/>
        <v>0.56947117235008848</v>
      </c>
      <c r="L16" s="68">
        <f t="shared" si="2"/>
        <v>0.56079729105741116</v>
      </c>
      <c r="M16" s="69">
        <f t="shared" si="2"/>
        <v>0.6096361265852791</v>
      </c>
      <c r="N16" s="67">
        <f t="shared" si="2"/>
        <v>0.57457331940090561</v>
      </c>
      <c r="O16" s="68">
        <f t="shared" si="2"/>
        <v>0.62339331619537275</v>
      </c>
      <c r="P16" s="68">
        <f t="shared" si="2"/>
        <v>0.5732105263157895</v>
      </c>
      <c r="Q16" s="69">
        <f t="shared" si="2"/>
        <v>0.58691162550555032</v>
      </c>
      <c r="R16" s="67">
        <f t="shared" si="2"/>
        <v>0.62082660498407016</v>
      </c>
      <c r="S16" s="68">
        <f t="shared" si="2"/>
        <v>0.66499203104427973</v>
      </c>
      <c r="T16" s="68">
        <f t="shared" si="2"/>
        <v>0.70750918956765274</v>
      </c>
      <c r="U16" s="69"/>
      <c r="V16" s="56"/>
      <c r="W16" s="67">
        <f t="shared" ref="W16:AA19" si="3">+W4/W$7</f>
        <v>0.61836279329219401</v>
      </c>
      <c r="X16" s="68">
        <f t="shared" si="3"/>
        <v>0.60789005879939828</v>
      </c>
      <c r="Y16" s="68">
        <f t="shared" si="3"/>
        <v>0.56739569071124885</v>
      </c>
      <c r="Z16" s="68">
        <f t="shared" si="3"/>
        <v>0.59014999535001134</v>
      </c>
      <c r="AA16" s="68">
        <f t="shared" si="3"/>
        <v>0.67016838460018824</v>
      </c>
      <c r="AB16" s="67"/>
    </row>
    <row r="17" spans="1:28" x14ac:dyDescent="0.3">
      <c r="A17" s="50" t="s">
        <v>94</v>
      </c>
      <c r="B17" s="67">
        <v>0.27</v>
      </c>
      <c r="C17" s="68">
        <v>0.36</v>
      </c>
      <c r="D17" s="68">
        <v>0.32</v>
      </c>
      <c r="E17" s="69">
        <v>0.27</v>
      </c>
      <c r="F17" s="67">
        <v>0.27</v>
      </c>
      <c r="G17" s="68">
        <v>0.28000000000000003</v>
      </c>
      <c r="H17" s="68">
        <v>0.32</v>
      </c>
      <c r="I17" s="69">
        <v>0.26</v>
      </c>
      <c r="J17" s="67">
        <f t="shared" ref="J17:T17" si="4">+J5/J$7</f>
        <v>0.31883943394734759</v>
      </c>
      <c r="K17" s="68">
        <f t="shared" si="4"/>
        <v>0.29374182126087289</v>
      </c>
      <c r="L17" s="68">
        <f t="shared" si="4"/>
        <v>0.28528551639218103</v>
      </c>
      <c r="M17" s="69">
        <f t="shared" si="4"/>
        <v>0.23734739836434751</v>
      </c>
      <c r="N17" s="67">
        <f t="shared" si="4"/>
        <v>0.25315221177290143</v>
      </c>
      <c r="O17" s="68">
        <f t="shared" si="4"/>
        <v>0.21931233933161953</v>
      </c>
      <c r="P17" s="68">
        <f t="shared" si="4"/>
        <v>0.28326315789473683</v>
      </c>
      <c r="Q17" s="69">
        <f t="shared" si="4"/>
        <v>0.27420187591429307</v>
      </c>
      <c r="R17" s="67">
        <f t="shared" si="4"/>
        <v>0.23296818400034916</v>
      </c>
      <c r="S17" s="68">
        <f t="shared" si="4"/>
        <v>0.19191324232554915</v>
      </c>
      <c r="T17" s="68">
        <f t="shared" si="4"/>
        <v>0.15771048485909331</v>
      </c>
      <c r="U17" s="69"/>
      <c r="V17" s="56"/>
      <c r="W17" s="67">
        <f t="shared" si="3"/>
        <v>0.30744691977826588</v>
      </c>
      <c r="X17" s="68">
        <f t="shared" si="3"/>
        <v>0.28102351975933271</v>
      </c>
      <c r="Y17" s="68">
        <f t="shared" si="3"/>
        <v>0.28033796930172228</v>
      </c>
      <c r="Z17" s="68">
        <f t="shared" si="3"/>
        <v>0.25885822848715939</v>
      </c>
      <c r="AA17" s="68">
        <f t="shared" si="3"/>
        <v>0.18922059660906651</v>
      </c>
      <c r="AB17" s="67"/>
    </row>
    <row r="18" spans="1:28" x14ac:dyDescent="0.3">
      <c r="A18" s="52" t="s">
        <v>95</v>
      </c>
      <c r="B18" s="70">
        <v>7.0000000000000007E-2</v>
      </c>
      <c r="C18" s="71">
        <v>0.06</v>
      </c>
      <c r="D18" s="71">
        <v>7.0000000000000007E-2</v>
      </c>
      <c r="E18" s="72">
        <v>0.08</v>
      </c>
      <c r="F18" s="70">
        <v>0.11</v>
      </c>
      <c r="G18" s="71">
        <v>0.1</v>
      </c>
      <c r="H18" s="71">
        <v>0.11</v>
      </c>
      <c r="I18" s="72">
        <v>0.13</v>
      </c>
      <c r="J18" s="70">
        <f t="shared" ref="J18:T18" si="5">+J6/J$7</f>
        <v>0.16546762589928057</v>
      </c>
      <c r="K18" s="71">
        <f t="shared" si="5"/>
        <v>0.13678700638903857</v>
      </c>
      <c r="L18" s="71">
        <f t="shared" si="5"/>
        <v>0.15391719255040789</v>
      </c>
      <c r="M18" s="72">
        <f t="shared" si="5"/>
        <v>0.15307573782150052</v>
      </c>
      <c r="N18" s="70">
        <f t="shared" si="5"/>
        <v>0.17227446882619296</v>
      </c>
      <c r="O18" s="71">
        <f t="shared" si="5"/>
        <v>0.15724078834618679</v>
      </c>
      <c r="P18" s="71">
        <f t="shared" si="5"/>
        <v>0.1435263157894737</v>
      </c>
      <c r="Q18" s="72">
        <f t="shared" si="5"/>
        <v>0.13884347302297564</v>
      </c>
      <c r="R18" s="70">
        <f t="shared" si="5"/>
        <v>0.14620521101558068</v>
      </c>
      <c r="S18" s="71">
        <f t="shared" si="5"/>
        <v>0.14309472663017117</v>
      </c>
      <c r="T18" s="71">
        <f t="shared" si="5"/>
        <v>0.13478032557325398</v>
      </c>
      <c r="U18" s="72"/>
      <c r="V18" s="56"/>
      <c r="W18" s="70">
        <f t="shared" si="3"/>
        <v>7.4207718857860053E-2</v>
      </c>
      <c r="X18" s="71">
        <f t="shared" si="3"/>
        <v>0.11105223574456448</v>
      </c>
      <c r="Y18" s="71">
        <f t="shared" si="3"/>
        <v>0.15228435540822943</v>
      </c>
      <c r="Z18" s="71">
        <f t="shared" si="3"/>
        <v>0.15096520479878833</v>
      </c>
      <c r="AA18" s="71">
        <f t="shared" si="3"/>
        <v>0.14061101879074525</v>
      </c>
      <c r="AB18" s="67"/>
    </row>
    <row r="19" spans="1:28" x14ac:dyDescent="0.3">
      <c r="A19" s="59" t="s">
        <v>96</v>
      </c>
      <c r="B19" s="70">
        <v>1</v>
      </c>
      <c r="C19" s="71">
        <v>1</v>
      </c>
      <c r="D19" s="71">
        <v>1</v>
      </c>
      <c r="E19" s="72">
        <v>1</v>
      </c>
      <c r="F19" s="70">
        <v>1</v>
      </c>
      <c r="G19" s="71">
        <v>1</v>
      </c>
      <c r="H19" s="71">
        <v>1</v>
      </c>
      <c r="I19" s="72">
        <v>1</v>
      </c>
      <c r="J19" s="70">
        <f t="shared" ref="J19:T19" si="6">+J7/J$7</f>
        <v>1</v>
      </c>
      <c r="K19" s="71">
        <f t="shared" si="6"/>
        <v>1</v>
      </c>
      <c r="L19" s="71">
        <f t="shared" si="6"/>
        <v>1</v>
      </c>
      <c r="M19" s="72">
        <f t="shared" si="6"/>
        <v>1</v>
      </c>
      <c r="N19" s="70">
        <f t="shared" si="6"/>
        <v>1</v>
      </c>
      <c r="O19" s="71">
        <f t="shared" si="6"/>
        <v>1</v>
      </c>
      <c r="P19" s="71">
        <f t="shared" si="6"/>
        <v>1</v>
      </c>
      <c r="Q19" s="72">
        <f t="shared" si="6"/>
        <v>1</v>
      </c>
      <c r="R19" s="70">
        <f t="shared" si="6"/>
        <v>1</v>
      </c>
      <c r="S19" s="71">
        <f t="shared" si="6"/>
        <v>1</v>
      </c>
      <c r="T19" s="71">
        <f t="shared" si="6"/>
        <v>1</v>
      </c>
      <c r="U19" s="72"/>
      <c r="V19" s="56"/>
      <c r="W19" s="70">
        <f t="shared" si="3"/>
        <v>1</v>
      </c>
      <c r="X19" s="71">
        <f t="shared" si="3"/>
        <v>1</v>
      </c>
      <c r="Y19" s="71">
        <f t="shared" si="3"/>
        <v>1</v>
      </c>
      <c r="Z19" s="71">
        <f t="shared" si="3"/>
        <v>1</v>
      </c>
      <c r="AA19" s="71">
        <f t="shared" si="3"/>
        <v>1</v>
      </c>
      <c r="AB19" s="67"/>
    </row>
    <row r="22" spans="1:28" x14ac:dyDescent="0.3">
      <c r="R22" s="41"/>
      <c r="S22" s="41"/>
      <c r="T22" s="68"/>
    </row>
    <row r="23" spans="1:28" x14ac:dyDescent="0.3">
      <c r="B23" s="65"/>
      <c r="C23" s="65"/>
      <c r="D23" s="65"/>
      <c r="E23" s="65"/>
      <c r="F23" s="65"/>
      <c r="G23" s="65"/>
      <c r="H23" s="65"/>
      <c r="I23" s="65"/>
    </row>
    <row r="24" spans="1:28" x14ac:dyDescent="0.3">
      <c r="B24" s="65"/>
      <c r="C24" s="65"/>
      <c r="D24" s="65"/>
      <c r="E24" s="65"/>
      <c r="F24" s="65"/>
      <c r="G24" s="65"/>
      <c r="H24" s="65"/>
      <c r="I24" s="65"/>
    </row>
    <row r="25" spans="1:28" x14ac:dyDescent="0.3">
      <c r="B25" s="65"/>
      <c r="C25" s="65"/>
      <c r="D25" s="65"/>
      <c r="E25" s="65"/>
      <c r="F25" s="65"/>
      <c r="G25" s="65"/>
      <c r="H25" s="65"/>
      <c r="I25" s="65"/>
    </row>
    <row r="26" spans="1:28" x14ac:dyDescent="0.3">
      <c r="B26" s="64"/>
      <c r="C26" s="64"/>
      <c r="D26" s="64"/>
      <c r="E26" s="64"/>
      <c r="F26" s="64"/>
      <c r="G26" s="64"/>
      <c r="H26" s="64"/>
      <c r="I26" s="64"/>
    </row>
    <row r="28" spans="1:28" x14ac:dyDescent="0.3">
      <c r="B28" s="64"/>
      <c r="C28" s="64"/>
      <c r="D28" s="64"/>
      <c r="E28" s="64"/>
      <c r="F28" s="64"/>
      <c r="G28" s="64"/>
      <c r="H28" s="64"/>
      <c r="I28" s="64"/>
    </row>
    <row r="29" spans="1:28" x14ac:dyDescent="0.3">
      <c r="B29" s="64"/>
      <c r="C29" s="64"/>
      <c r="D29" s="64"/>
      <c r="E29" s="64"/>
      <c r="F29" s="64"/>
      <c r="G29" s="64"/>
      <c r="H29" s="64"/>
      <c r="I29" s="64"/>
    </row>
    <row r="30" spans="1:28" x14ac:dyDescent="0.3">
      <c r="B30" s="64"/>
      <c r="C30" s="64"/>
      <c r="D30" s="64"/>
      <c r="E30" s="64"/>
      <c r="F30" s="64"/>
      <c r="G30" s="64"/>
      <c r="H30" s="64"/>
      <c r="I30" s="64"/>
    </row>
    <row r="37" spans="2:9" x14ac:dyDescent="0.3">
      <c r="B37" s="41"/>
      <c r="C37" s="41"/>
      <c r="D37" s="41"/>
      <c r="E37" s="41"/>
      <c r="F37" s="41"/>
      <c r="G37" s="41"/>
      <c r="H37" s="41"/>
      <c r="I37" s="41"/>
    </row>
  </sheetData>
  <pageMargins left="0.7" right="0.7" top="0.75" bottom="0.75" header="0.3" footer="0.3"/>
  <headerFooter>
    <oddHeader>&amp;R&amp;"Aptos"&amp;1 &amp;K000000 Confidential#_x000D_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AB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77734375" defaultRowHeight="14.4" x14ac:dyDescent="0.3"/>
  <cols>
    <col min="1" max="1" width="27.77734375" bestFit="1" customWidth="1"/>
    <col min="2" max="2" width="10.21875" bestFit="1" customWidth="1"/>
    <col min="3" max="4" width="10" bestFit="1" customWidth="1"/>
    <col min="5" max="5" width="11" bestFit="1" customWidth="1"/>
    <col min="6" max="6" width="10" bestFit="1" customWidth="1"/>
    <col min="7" max="7" width="11" bestFit="1" customWidth="1"/>
    <col min="8" max="9" width="10" bestFit="1" customWidth="1"/>
  </cols>
  <sheetData>
    <row r="1" spans="1:28" ht="18" customHeight="1" x14ac:dyDescent="0.35">
      <c r="A1" s="61" t="s">
        <v>99</v>
      </c>
      <c r="B1" s="58"/>
      <c r="C1" s="47"/>
      <c r="D1" s="47"/>
      <c r="E1" s="48"/>
      <c r="F1" s="58"/>
      <c r="G1" s="47"/>
      <c r="H1" s="47"/>
      <c r="I1" s="48"/>
      <c r="J1" s="58"/>
      <c r="K1" s="47"/>
      <c r="L1" s="47"/>
      <c r="M1" s="48"/>
      <c r="N1" s="58"/>
      <c r="O1" s="47"/>
      <c r="P1" s="47"/>
      <c r="Q1" s="48"/>
      <c r="R1" s="58"/>
      <c r="S1" s="47"/>
      <c r="T1" s="47"/>
      <c r="U1" s="48"/>
      <c r="W1" s="58"/>
      <c r="X1" s="47"/>
      <c r="Y1" s="47"/>
      <c r="Z1" s="47"/>
      <c r="AA1" s="48"/>
      <c r="AB1" s="58"/>
    </row>
    <row r="2" spans="1:28" x14ac:dyDescent="0.3">
      <c r="A2" s="62" t="s">
        <v>2</v>
      </c>
      <c r="B2" s="58">
        <v>2022</v>
      </c>
      <c r="C2" s="47"/>
      <c r="D2" s="47"/>
      <c r="E2" s="48"/>
      <c r="F2" s="58">
        <v>2023</v>
      </c>
      <c r="G2" s="47"/>
      <c r="H2" s="47"/>
      <c r="I2" s="48"/>
      <c r="J2" s="58">
        <v>2024</v>
      </c>
      <c r="K2" s="47"/>
      <c r="L2" s="47"/>
      <c r="M2" s="48"/>
      <c r="N2" s="58">
        <v>2025</v>
      </c>
      <c r="O2" s="47"/>
      <c r="P2" s="47"/>
      <c r="Q2" s="48"/>
      <c r="R2" s="58">
        <v>2026</v>
      </c>
      <c r="S2" s="47"/>
      <c r="T2" s="47"/>
      <c r="U2" s="48"/>
      <c r="W2" s="58"/>
      <c r="X2" s="47"/>
      <c r="Y2" s="47"/>
      <c r="Z2" s="47"/>
      <c r="AA2" s="48"/>
      <c r="AB2" s="58"/>
    </row>
    <row r="3" spans="1:28" x14ac:dyDescent="0.3">
      <c r="A3" s="49" t="s">
        <v>92</v>
      </c>
      <c r="B3" s="6" t="s">
        <v>3</v>
      </c>
      <c r="C3" s="7" t="s">
        <v>4</v>
      </c>
      <c r="D3" s="7" t="s">
        <v>5</v>
      </c>
      <c r="E3" s="8" t="s">
        <v>6</v>
      </c>
      <c r="F3" s="6" t="s">
        <v>3</v>
      </c>
      <c r="G3" s="7" t="s">
        <v>4</v>
      </c>
      <c r="H3" s="7" t="s">
        <v>5</v>
      </c>
      <c r="I3" s="8" t="s">
        <v>6</v>
      </c>
      <c r="J3" s="6" t="s">
        <v>3</v>
      </c>
      <c r="K3" s="7" t="s">
        <v>4</v>
      </c>
      <c r="L3" s="7" t="s">
        <v>5</v>
      </c>
      <c r="M3" s="8" t="s">
        <v>6</v>
      </c>
      <c r="N3" s="6" t="s">
        <v>3</v>
      </c>
      <c r="O3" s="7" t="s">
        <v>4</v>
      </c>
      <c r="P3" s="7" t="s">
        <v>5</v>
      </c>
      <c r="Q3" s="8" t="s">
        <v>6</v>
      </c>
      <c r="R3" s="6" t="s">
        <v>3</v>
      </c>
      <c r="S3" s="7" t="s">
        <v>4</v>
      </c>
      <c r="T3" s="7" t="s">
        <v>5</v>
      </c>
      <c r="U3" s="8" t="s">
        <v>6</v>
      </c>
      <c r="W3" s="6" t="s">
        <v>7</v>
      </c>
      <c r="X3" s="7" t="s">
        <v>8</v>
      </c>
      <c r="Y3" s="7" t="s">
        <v>9</v>
      </c>
      <c r="Z3" s="7" t="s">
        <v>10</v>
      </c>
      <c r="AA3" s="8" t="s">
        <v>11</v>
      </c>
      <c r="AB3" s="86"/>
    </row>
    <row r="4" spans="1:28" x14ac:dyDescent="0.3">
      <c r="A4" s="50" t="s">
        <v>100</v>
      </c>
      <c r="B4" s="42">
        <v>6319</v>
      </c>
      <c r="C4" s="43">
        <v>7361</v>
      </c>
      <c r="D4" s="43">
        <v>6226</v>
      </c>
      <c r="E4" s="51">
        <v>8148</v>
      </c>
      <c r="F4" s="42">
        <v>6079</v>
      </c>
      <c r="G4" s="43">
        <v>7716</v>
      </c>
      <c r="H4" s="43">
        <v>6781</v>
      </c>
      <c r="I4" s="51">
        <v>7524</v>
      </c>
      <c r="J4" s="42">
        <v>6428</v>
      </c>
      <c r="K4" s="43">
        <v>6856</v>
      </c>
      <c r="L4" s="43">
        <v>5739</v>
      </c>
      <c r="M4" s="51">
        <v>6879</v>
      </c>
      <c r="N4" s="42">
        <v>7800</v>
      </c>
      <c r="O4" s="43">
        <v>12307</v>
      </c>
      <c r="P4" s="43">
        <v>10818</v>
      </c>
      <c r="Q4" s="51">
        <v>13349</v>
      </c>
      <c r="R4" s="42">
        <v>13867</v>
      </c>
      <c r="S4" s="43">
        <v>16685</v>
      </c>
      <c r="T4" s="43">
        <v>20151</v>
      </c>
      <c r="U4" s="51"/>
      <c r="W4" s="42">
        <f>SUM(B4:E4)</f>
        <v>28054</v>
      </c>
      <c r="X4" s="43">
        <f>SUM(F4:I4)</f>
        <v>28100</v>
      </c>
      <c r="Y4" s="43">
        <f>SUM(J4:M4)</f>
        <v>25902</v>
      </c>
      <c r="Z4" s="43">
        <v>44274</v>
      </c>
      <c r="AA4" s="51">
        <f>SUM(R4:U4)</f>
        <v>50703</v>
      </c>
      <c r="AB4" s="42"/>
    </row>
    <row r="5" spans="1:28" x14ac:dyDescent="0.3">
      <c r="A5" s="50" t="s">
        <v>101</v>
      </c>
      <c r="B5" s="42">
        <v>291</v>
      </c>
      <c r="C5" s="43">
        <v>575</v>
      </c>
      <c r="D5" s="43">
        <v>993</v>
      </c>
      <c r="E5" s="51">
        <v>705</v>
      </c>
      <c r="F5" s="42">
        <v>650</v>
      </c>
      <c r="G5" s="43">
        <v>747</v>
      </c>
      <c r="H5" s="43">
        <v>869</v>
      </c>
      <c r="I5" s="51">
        <v>1039</v>
      </c>
      <c r="J5" s="42">
        <v>700</v>
      </c>
      <c r="K5" s="43">
        <v>1493</v>
      </c>
      <c r="L5" s="43">
        <v>1102</v>
      </c>
      <c r="M5" s="51">
        <v>1600</v>
      </c>
      <c r="N5" s="42">
        <v>1220</v>
      </c>
      <c r="O5" s="43">
        <v>1434</v>
      </c>
      <c r="P5" s="43">
        <v>2044</v>
      </c>
      <c r="Q5" s="51">
        <v>1286</v>
      </c>
      <c r="R5" s="42">
        <v>1228</v>
      </c>
      <c r="S5" s="43">
        <v>1739</v>
      </c>
      <c r="T5" s="43">
        <v>3568</v>
      </c>
      <c r="U5" s="51"/>
      <c r="W5" s="42">
        <f>SUM(B5:E5)</f>
        <v>2564</v>
      </c>
      <c r="X5" s="43">
        <f>SUM(F5:I5)</f>
        <v>3305</v>
      </c>
      <c r="Y5" s="43">
        <f>SUM(J5:M5)</f>
        <v>4895</v>
      </c>
      <c r="Z5" s="43">
        <v>5984</v>
      </c>
      <c r="AA5" s="51">
        <f>SUM(R5:U5)</f>
        <v>6535</v>
      </c>
      <c r="AB5" s="42"/>
    </row>
    <row r="6" spans="1:28" x14ac:dyDescent="0.3">
      <c r="A6" s="52" t="s">
        <v>102</v>
      </c>
      <c r="B6" s="45">
        <v>5237</v>
      </c>
      <c r="C6" s="44">
        <v>6671</v>
      </c>
      <c r="D6" s="44">
        <v>6231</v>
      </c>
      <c r="E6" s="53">
        <v>8606</v>
      </c>
      <c r="F6" s="45">
        <v>7348</v>
      </c>
      <c r="G6" s="44">
        <v>8526</v>
      </c>
      <c r="H6" s="44">
        <v>5952</v>
      </c>
      <c r="I6" s="53">
        <v>5269</v>
      </c>
      <c r="J6" s="45">
        <v>5521</v>
      </c>
      <c r="K6" s="44">
        <v>4642</v>
      </c>
      <c r="L6" s="44">
        <v>6152</v>
      </c>
      <c r="M6" s="53">
        <v>8395</v>
      </c>
      <c r="N6" s="45">
        <v>5336</v>
      </c>
      <c r="O6" s="44">
        <v>4930</v>
      </c>
      <c r="P6" s="44">
        <v>6138</v>
      </c>
      <c r="Q6" s="53">
        <v>8607</v>
      </c>
      <c r="R6" s="45">
        <v>7819</v>
      </c>
      <c r="S6" s="44">
        <v>10438</v>
      </c>
      <c r="T6" s="44">
        <v>10559</v>
      </c>
      <c r="U6" s="53"/>
      <c r="W6" s="45">
        <f>SUM(B6:E6)</f>
        <v>26745</v>
      </c>
      <c r="X6" s="44">
        <f>SUM(F6:I6)</f>
        <v>27095</v>
      </c>
      <c r="Y6" s="44">
        <f>SUM(J6:M6)</f>
        <v>24710</v>
      </c>
      <c r="Z6" s="44">
        <v>25011</v>
      </c>
      <c r="AA6" s="53">
        <f>SUM(R6:U6)</f>
        <v>28816</v>
      </c>
      <c r="AB6" s="42"/>
    </row>
    <row r="7" spans="1:28" x14ac:dyDescent="0.3">
      <c r="A7" s="50" t="s">
        <v>96</v>
      </c>
      <c r="B7" s="42">
        <v>11847</v>
      </c>
      <c r="C7" s="43">
        <v>14608</v>
      </c>
      <c r="D7" s="43">
        <v>13451</v>
      </c>
      <c r="E7" s="51">
        <v>17460</v>
      </c>
      <c r="F7" s="42">
        <v>14078</v>
      </c>
      <c r="G7" s="43">
        <v>16991</v>
      </c>
      <c r="H7" s="43">
        <v>13602</v>
      </c>
      <c r="I7" s="51">
        <v>13833</v>
      </c>
      <c r="J7" s="42">
        <v>12649</v>
      </c>
      <c r="K7" s="43">
        <v>12991</v>
      </c>
      <c r="L7" s="43">
        <v>12994</v>
      </c>
      <c r="M7" s="51">
        <v>16874</v>
      </c>
      <c r="N7" s="42">
        <v>14355</v>
      </c>
      <c r="O7" s="43">
        <v>18672</v>
      </c>
      <c r="P7" s="43">
        <v>19000</v>
      </c>
      <c r="Q7" s="51">
        <v>23242</v>
      </c>
      <c r="R7" s="42">
        <v>22913</v>
      </c>
      <c r="S7" s="43">
        <v>28862</v>
      </c>
      <c r="T7" s="43">
        <v>34278</v>
      </c>
      <c r="U7" s="51"/>
      <c r="W7" s="42">
        <f>SUM(B7:E7)</f>
        <v>57366</v>
      </c>
      <c r="X7" s="43">
        <f>SUM(F7:I7)</f>
        <v>58504</v>
      </c>
      <c r="Y7" s="43">
        <f>SUM(J7:M7)</f>
        <v>55508</v>
      </c>
      <c r="Z7" s="43">
        <v>75269</v>
      </c>
      <c r="AA7" s="51">
        <f>SUM(R7:U7)</f>
        <v>86053</v>
      </c>
      <c r="AB7" s="42"/>
    </row>
    <row r="8" spans="1:28" x14ac:dyDescent="0.3">
      <c r="A8" s="54"/>
      <c r="B8" s="54"/>
      <c r="E8" s="55"/>
      <c r="F8" s="54"/>
      <c r="I8" s="55"/>
      <c r="J8" s="54"/>
      <c r="M8" s="55"/>
      <c r="N8" s="54"/>
      <c r="Q8" s="55"/>
      <c r="R8" s="54"/>
      <c r="U8" s="55"/>
      <c r="W8" s="54"/>
      <c r="AA8" s="55"/>
      <c r="AB8" s="54"/>
    </row>
    <row r="9" spans="1:28" x14ac:dyDescent="0.3">
      <c r="A9" s="49" t="s">
        <v>97</v>
      </c>
      <c r="B9" s="6" t="s">
        <v>3</v>
      </c>
      <c r="C9" s="7" t="s">
        <v>4</v>
      </c>
      <c r="D9" s="7" t="s">
        <v>5</v>
      </c>
      <c r="E9" s="8" t="s">
        <v>6</v>
      </c>
      <c r="F9" s="6" t="s">
        <v>3</v>
      </c>
      <c r="G9" s="7" t="s">
        <v>4</v>
      </c>
      <c r="H9" s="7" t="s">
        <v>5</v>
      </c>
      <c r="I9" s="8" t="s">
        <v>6</v>
      </c>
      <c r="J9" s="6" t="s">
        <v>3</v>
      </c>
      <c r="K9" s="7" t="s">
        <v>4</v>
      </c>
      <c r="L9" s="7" t="s">
        <v>5</v>
      </c>
      <c r="M9" s="8" t="s">
        <v>6</v>
      </c>
      <c r="N9" s="6" t="s">
        <v>3</v>
      </c>
      <c r="O9" s="7" t="s">
        <v>4</v>
      </c>
      <c r="P9" s="7" t="s">
        <v>5</v>
      </c>
      <c r="Q9" s="8" t="s">
        <v>6</v>
      </c>
      <c r="R9" s="6" t="s">
        <v>3</v>
      </c>
      <c r="S9" s="7" t="s">
        <v>4</v>
      </c>
      <c r="T9" s="7" t="s">
        <v>5</v>
      </c>
      <c r="U9" s="8" t="s">
        <v>6</v>
      </c>
      <c r="W9" s="6" t="s">
        <v>7</v>
      </c>
      <c r="X9" s="7" t="s">
        <v>8</v>
      </c>
      <c r="Y9" s="7" t="s">
        <v>9</v>
      </c>
      <c r="Z9" s="7" t="s">
        <v>10</v>
      </c>
      <c r="AA9" s="8" t="s">
        <v>11</v>
      </c>
      <c r="AB9" s="86"/>
    </row>
    <row r="10" spans="1:28" x14ac:dyDescent="0.3">
      <c r="A10" s="50" t="s">
        <v>100</v>
      </c>
      <c r="B10" s="67"/>
      <c r="C10" s="68"/>
      <c r="D10" s="68"/>
      <c r="E10" s="69"/>
      <c r="F10" s="67">
        <f t="shared" ref="F10:T13" si="0">+F4/B4-1</f>
        <v>-3.7980693147649958E-2</v>
      </c>
      <c r="G10" s="68">
        <f t="shared" si="0"/>
        <v>4.8227143051215782E-2</v>
      </c>
      <c r="H10" s="68">
        <f t="shared" si="0"/>
        <v>8.9142306456793996E-2</v>
      </c>
      <c r="I10" s="69">
        <f t="shared" si="0"/>
        <v>-7.658321060382911E-2</v>
      </c>
      <c r="J10" s="67">
        <f t="shared" si="0"/>
        <v>5.7410758348412472E-2</v>
      </c>
      <c r="K10" s="68">
        <f t="shared" si="0"/>
        <v>-0.11145671332296525</v>
      </c>
      <c r="L10" s="68">
        <f t="shared" si="0"/>
        <v>-0.15366465123138184</v>
      </c>
      <c r="M10" s="69">
        <f t="shared" si="0"/>
        <v>-8.5725677830940983E-2</v>
      </c>
      <c r="N10" s="67">
        <f t="shared" si="0"/>
        <v>0.21344119477286871</v>
      </c>
      <c r="O10" s="68">
        <f t="shared" si="0"/>
        <v>0.79507001166861135</v>
      </c>
      <c r="P10" s="68">
        <f t="shared" si="0"/>
        <v>0.88499738630423419</v>
      </c>
      <c r="Q10" s="69">
        <f t="shared" si="0"/>
        <v>0.94054368367495278</v>
      </c>
      <c r="R10" s="67">
        <f t="shared" si="0"/>
        <v>0.7778205128205129</v>
      </c>
      <c r="S10" s="68">
        <f t="shared" si="0"/>
        <v>0.35573250995368499</v>
      </c>
      <c r="T10" s="68">
        <f t="shared" si="0"/>
        <v>0.862728785357737</v>
      </c>
      <c r="U10" s="69"/>
      <c r="V10" s="66"/>
      <c r="W10" s="67"/>
      <c r="X10" s="68">
        <f t="shared" ref="X10:Z13" si="1">+X4/W4-1</f>
        <v>1.6396948741712603E-3</v>
      </c>
      <c r="Y10" s="68">
        <f t="shared" si="1"/>
        <v>-7.8220640569395039E-2</v>
      </c>
      <c r="Z10" s="68">
        <f t="shared" si="1"/>
        <v>0.70928885800324304</v>
      </c>
      <c r="AA10" s="68">
        <f>+SUM($R4:T4)/SUM($N4:P4)-1</f>
        <v>0.63954729183508485</v>
      </c>
      <c r="AB10" s="67"/>
    </row>
    <row r="11" spans="1:28" x14ac:dyDescent="0.3">
      <c r="A11" s="50" t="s">
        <v>101</v>
      </c>
      <c r="B11" s="67"/>
      <c r="C11" s="68"/>
      <c r="D11" s="68"/>
      <c r="E11" s="69"/>
      <c r="F11" s="67">
        <f t="shared" si="0"/>
        <v>1.2336769759450172</v>
      </c>
      <c r="G11" s="68">
        <f t="shared" si="0"/>
        <v>0.2991304347826087</v>
      </c>
      <c r="H11" s="68">
        <f t="shared" si="0"/>
        <v>-0.12487411883182276</v>
      </c>
      <c r="I11" s="69">
        <f t="shared" si="0"/>
        <v>0.47375886524822697</v>
      </c>
      <c r="J11" s="67">
        <f t="shared" si="0"/>
        <v>7.6923076923076872E-2</v>
      </c>
      <c r="K11" s="68">
        <f t="shared" si="0"/>
        <v>0.99866131191432395</v>
      </c>
      <c r="L11" s="68">
        <f t="shared" si="0"/>
        <v>0.26812428078250861</v>
      </c>
      <c r="M11" s="69">
        <f t="shared" si="0"/>
        <v>0.5399422521655437</v>
      </c>
      <c r="N11" s="67">
        <f t="shared" si="0"/>
        <v>0.74285714285714288</v>
      </c>
      <c r="O11" s="68">
        <f t="shared" si="0"/>
        <v>-3.9517749497655741E-2</v>
      </c>
      <c r="P11" s="68">
        <f t="shared" si="0"/>
        <v>0.85480943738656978</v>
      </c>
      <c r="Q11" s="69">
        <f t="shared" si="0"/>
        <v>-0.19625000000000004</v>
      </c>
      <c r="R11" s="67">
        <f t="shared" si="0"/>
        <v>6.5573770491802463E-3</v>
      </c>
      <c r="S11" s="68">
        <f t="shared" si="0"/>
        <v>0.21269177126917715</v>
      </c>
      <c r="T11" s="68">
        <f t="shared" si="0"/>
        <v>0.74559686888454002</v>
      </c>
      <c r="U11" s="69"/>
      <c r="V11" s="66"/>
      <c r="W11" s="67"/>
      <c r="X11" s="68">
        <f t="shared" si="1"/>
        <v>0.28900156006240252</v>
      </c>
      <c r="Y11" s="68">
        <f t="shared" si="1"/>
        <v>0.48108925869894104</v>
      </c>
      <c r="Z11" s="68">
        <f t="shared" si="1"/>
        <v>0.22247191011235956</v>
      </c>
      <c r="AA11" s="68">
        <f>+SUM($R5:T5)/SUM($N5:P5)-1</f>
        <v>0.39101745423584511</v>
      </c>
      <c r="AB11" s="67"/>
    </row>
    <row r="12" spans="1:28" x14ac:dyDescent="0.3">
      <c r="A12" s="52" t="s">
        <v>102</v>
      </c>
      <c r="B12" s="70"/>
      <c r="C12" s="71"/>
      <c r="D12" s="71"/>
      <c r="E12" s="72"/>
      <c r="F12" s="70">
        <f t="shared" si="0"/>
        <v>0.4030933740691236</v>
      </c>
      <c r="G12" s="71">
        <f t="shared" si="0"/>
        <v>0.27806925498426027</v>
      </c>
      <c r="H12" s="71">
        <f t="shared" si="0"/>
        <v>-4.4776119402985093E-2</v>
      </c>
      <c r="I12" s="72">
        <f t="shared" si="0"/>
        <v>-0.38775273065303273</v>
      </c>
      <c r="J12" s="70">
        <f t="shared" si="0"/>
        <v>-0.24863908546543279</v>
      </c>
      <c r="K12" s="71">
        <f t="shared" si="0"/>
        <v>-0.45554773633591372</v>
      </c>
      <c r="L12" s="71">
        <f t="shared" si="0"/>
        <v>3.360215053763449E-2</v>
      </c>
      <c r="M12" s="72">
        <f t="shared" si="0"/>
        <v>0.59328145758208395</v>
      </c>
      <c r="N12" s="70">
        <f t="shared" si="0"/>
        <v>-3.3508422387248715E-2</v>
      </c>
      <c r="O12" s="71">
        <f t="shared" si="0"/>
        <v>6.2042223179664013E-2</v>
      </c>
      <c r="P12" s="71">
        <f t="shared" si="0"/>
        <v>-2.275682704811488E-3</v>
      </c>
      <c r="Q12" s="72">
        <f t="shared" si="0"/>
        <v>2.5253126861226827E-2</v>
      </c>
      <c r="R12" s="70">
        <f t="shared" si="0"/>
        <v>0.46532983508245884</v>
      </c>
      <c r="S12" s="71">
        <f t="shared" si="0"/>
        <v>1.1172413793103448</v>
      </c>
      <c r="T12" s="71">
        <f t="shared" si="0"/>
        <v>0.72026718800912359</v>
      </c>
      <c r="U12" s="72"/>
      <c r="V12" s="66"/>
      <c r="W12" s="70"/>
      <c r="X12" s="71">
        <f t="shared" si="1"/>
        <v>1.3086558235184231E-2</v>
      </c>
      <c r="Y12" s="71">
        <f t="shared" si="1"/>
        <v>-8.8023620594205543E-2</v>
      </c>
      <c r="Z12" s="71">
        <f t="shared" si="1"/>
        <v>1.2181303116147291E-2</v>
      </c>
      <c r="AA12" s="71">
        <f>+SUM($R6:T6)/SUM($N6:P6)-1</f>
        <v>0.75664472079980483</v>
      </c>
      <c r="AB12" s="67"/>
    </row>
    <row r="13" spans="1:28" x14ac:dyDescent="0.3">
      <c r="A13" s="50" t="s">
        <v>96</v>
      </c>
      <c r="B13" s="67">
        <v>0.18</v>
      </c>
      <c r="C13" s="68">
        <v>0.18</v>
      </c>
      <c r="D13" s="68">
        <v>0.21</v>
      </c>
      <c r="E13" s="69">
        <v>0.4</v>
      </c>
      <c r="F13" s="67">
        <f t="shared" si="0"/>
        <v>0.18831771756562854</v>
      </c>
      <c r="G13" s="68">
        <f t="shared" si="0"/>
        <v>0.16312979189485222</v>
      </c>
      <c r="H13" s="68">
        <f t="shared" si="0"/>
        <v>1.1225931157534674E-2</v>
      </c>
      <c r="I13" s="69">
        <f t="shared" si="0"/>
        <v>-0.20773195876288664</v>
      </c>
      <c r="J13" s="67">
        <f t="shared" si="0"/>
        <v>-0.1015058957238244</v>
      </c>
      <c r="K13" s="68">
        <f t="shared" si="0"/>
        <v>-0.23541875110352539</v>
      </c>
      <c r="L13" s="68">
        <f t="shared" si="0"/>
        <v>-4.4699308925158054E-2</v>
      </c>
      <c r="M13" s="69">
        <f t="shared" si="0"/>
        <v>0.21983662256921854</v>
      </c>
      <c r="N13" s="67">
        <f t="shared" si="0"/>
        <v>0.13487232192268173</v>
      </c>
      <c r="O13" s="68">
        <f t="shared" si="0"/>
        <v>0.43730274805634672</v>
      </c>
      <c r="P13" s="68">
        <f t="shared" si="0"/>
        <v>0.46221332922887481</v>
      </c>
      <c r="Q13" s="69">
        <f t="shared" si="0"/>
        <v>0.37738532653786883</v>
      </c>
      <c r="R13" s="67">
        <f t="shared" si="0"/>
        <v>0.59616858237547898</v>
      </c>
      <c r="S13" s="68">
        <f t="shared" si="0"/>
        <v>0.5457369323050556</v>
      </c>
      <c r="T13" s="68">
        <f t="shared" si="0"/>
        <v>0.80410526315789466</v>
      </c>
      <c r="U13" s="69"/>
      <c r="V13" s="66"/>
      <c r="W13" s="67"/>
      <c r="X13" s="68">
        <f t="shared" si="1"/>
        <v>1.9837534428058357E-2</v>
      </c>
      <c r="Y13" s="68">
        <f t="shared" si="1"/>
        <v>-5.1210173663339242E-2</v>
      </c>
      <c r="Z13" s="68">
        <f t="shared" si="1"/>
        <v>0.35600273834402252</v>
      </c>
      <c r="AA13" s="68">
        <f>+SUM($R7:T7)/SUM($N7:P7)-1</f>
        <v>0.65400657350990832</v>
      </c>
      <c r="AB13" s="67"/>
    </row>
    <row r="14" spans="1:28" x14ac:dyDescent="0.3">
      <c r="A14" s="50"/>
      <c r="B14" s="46"/>
      <c r="C14" s="56"/>
      <c r="D14" s="56"/>
      <c r="E14" s="57"/>
      <c r="F14" s="46"/>
      <c r="G14" s="56"/>
      <c r="H14" s="56"/>
      <c r="I14" s="57"/>
      <c r="J14" s="46"/>
      <c r="K14" s="56"/>
      <c r="L14" s="56"/>
      <c r="M14" s="57"/>
      <c r="N14" s="46"/>
      <c r="O14" s="56"/>
      <c r="P14" s="56"/>
      <c r="Q14" s="57"/>
      <c r="R14" s="46"/>
      <c r="S14" s="56"/>
      <c r="T14" s="56"/>
      <c r="U14" s="57"/>
      <c r="W14" s="46"/>
      <c r="X14" s="56"/>
      <c r="Y14" s="56"/>
      <c r="Z14" s="56"/>
      <c r="AA14" s="57"/>
      <c r="AB14" s="46"/>
    </row>
    <row r="15" spans="1:28" x14ac:dyDescent="0.3">
      <c r="A15" s="49" t="s">
        <v>98</v>
      </c>
      <c r="B15" s="6" t="s">
        <v>3</v>
      </c>
      <c r="C15" s="7" t="s">
        <v>4</v>
      </c>
      <c r="D15" s="7" t="s">
        <v>5</v>
      </c>
      <c r="E15" s="8" t="s">
        <v>6</v>
      </c>
      <c r="F15" s="6" t="s">
        <v>3</v>
      </c>
      <c r="G15" s="7" t="s">
        <v>4</v>
      </c>
      <c r="H15" s="7" t="s">
        <v>5</v>
      </c>
      <c r="I15" s="8" t="s">
        <v>6</v>
      </c>
      <c r="J15" s="6" t="s">
        <v>3</v>
      </c>
      <c r="K15" s="7" t="s">
        <v>4</v>
      </c>
      <c r="L15" s="7" t="s">
        <v>5</v>
      </c>
      <c r="M15" s="8" t="s">
        <v>6</v>
      </c>
      <c r="N15" s="6" t="s">
        <v>3</v>
      </c>
      <c r="O15" s="7" t="s">
        <v>4</v>
      </c>
      <c r="P15" s="7" t="s">
        <v>5</v>
      </c>
      <c r="Q15" s="8" t="s">
        <v>6</v>
      </c>
      <c r="R15" s="6" t="s">
        <v>3</v>
      </c>
      <c r="S15" s="7" t="s">
        <v>4</v>
      </c>
      <c r="T15" s="7" t="s">
        <v>5</v>
      </c>
      <c r="U15" s="8" t="s">
        <v>6</v>
      </c>
      <c r="W15" s="6" t="s">
        <v>7</v>
      </c>
      <c r="X15" s="7" t="s">
        <v>8</v>
      </c>
      <c r="Y15" s="7" t="s">
        <v>9</v>
      </c>
      <c r="Z15" s="7" t="s">
        <v>10</v>
      </c>
      <c r="AA15" s="8" t="s">
        <v>11</v>
      </c>
      <c r="AB15" s="86"/>
    </row>
    <row r="16" spans="1:28" x14ac:dyDescent="0.3">
      <c r="A16" s="50" t="s">
        <v>100</v>
      </c>
      <c r="B16" s="67">
        <f t="shared" ref="B16:T16" si="2">+B4/B$7</f>
        <v>0.53338397906643031</v>
      </c>
      <c r="C16" s="68">
        <f t="shared" si="2"/>
        <v>0.50390197152245342</v>
      </c>
      <c r="D16" s="68">
        <f t="shared" si="2"/>
        <v>0.46286521448219464</v>
      </c>
      <c r="E16" s="69">
        <f t="shared" si="2"/>
        <v>0.46666666666666667</v>
      </c>
      <c r="F16" s="67">
        <f t="shared" si="2"/>
        <v>0.4318084955249325</v>
      </c>
      <c r="G16" s="68">
        <f t="shared" si="2"/>
        <v>0.45412277087870051</v>
      </c>
      <c r="H16" s="68">
        <f t="shared" si="2"/>
        <v>0.49852962799588296</v>
      </c>
      <c r="I16" s="69">
        <f t="shared" si="2"/>
        <v>0.54391672088484055</v>
      </c>
      <c r="J16" s="67">
        <f t="shared" si="2"/>
        <v>0.50818246501699738</v>
      </c>
      <c r="K16" s="68">
        <f t="shared" si="2"/>
        <v>0.52774998075590795</v>
      </c>
      <c r="L16" s="68">
        <f t="shared" si="2"/>
        <v>0.44166538402339539</v>
      </c>
      <c r="M16" s="69">
        <f t="shared" si="2"/>
        <v>0.40766860258385684</v>
      </c>
      <c r="N16" s="67">
        <f t="shared" si="2"/>
        <v>0.5433646812957158</v>
      </c>
      <c r="O16" s="68">
        <f t="shared" si="2"/>
        <v>0.65911525278491856</v>
      </c>
      <c r="P16" s="68">
        <f t="shared" si="2"/>
        <v>0.56936842105263152</v>
      </c>
      <c r="Q16" s="69">
        <f t="shared" si="2"/>
        <v>0.57434816280870837</v>
      </c>
      <c r="R16" s="67">
        <f t="shared" si="2"/>
        <v>0.60520228691136035</v>
      </c>
      <c r="S16" s="68">
        <f t="shared" si="2"/>
        <v>0.57809576605917812</v>
      </c>
      <c r="T16" s="68">
        <f t="shared" si="2"/>
        <v>0.58786977069840718</v>
      </c>
      <c r="U16" s="69"/>
      <c r="V16" s="56"/>
      <c r="W16" s="67">
        <f t="shared" ref="W16:AA19" si="3">+W4/W$7</f>
        <v>0.48903531708677617</v>
      </c>
      <c r="X16" s="68">
        <f t="shared" si="3"/>
        <v>0.48030903869820868</v>
      </c>
      <c r="Y16" s="68">
        <f t="shared" si="3"/>
        <v>0.46663543993658574</v>
      </c>
      <c r="Z16" s="68">
        <f t="shared" si="3"/>
        <v>0.58821028577502021</v>
      </c>
      <c r="AA16" s="68">
        <f t="shared" si="3"/>
        <v>0.58920665171464093</v>
      </c>
      <c r="AB16" s="67"/>
    </row>
    <row r="17" spans="1:28" x14ac:dyDescent="0.3">
      <c r="A17" s="50" t="s">
        <v>101</v>
      </c>
      <c r="B17" s="67">
        <f t="shared" ref="B17:T17" si="4">+B5/B$7</f>
        <v>2.4563180552038492E-2</v>
      </c>
      <c r="C17" s="68">
        <f t="shared" si="4"/>
        <v>3.9361993428258489E-2</v>
      </c>
      <c r="D17" s="68">
        <f t="shared" si="4"/>
        <v>7.3823507545907371E-2</v>
      </c>
      <c r="E17" s="69">
        <f t="shared" si="4"/>
        <v>4.0378006872852236E-2</v>
      </c>
      <c r="F17" s="67">
        <f t="shared" si="4"/>
        <v>4.6171331154993604E-2</v>
      </c>
      <c r="G17" s="68">
        <f t="shared" si="4"/>
        <v>4.3964451768583365E-2</v>
      </c>
      <c r="H17" s="68">
        <f t="shared" si="4"/>
        <v>6.3887663578885465E-2</v>
      </c>
      <c r="I17" s="69">
        <f t="shared" si="4"/>
        <v>7.5110243620328199E-2</v>
      </c>
      <c r="J17" s="67">
        <f t="shared" si="4"/>
        <v>5.5340343110127282E-2</v>
      </c>
      <c r="K17" s="68">
        <f t="shared" si="4"/>
        <v>0.11492571780463398</v>
      </c>
      <c r="L17" s="68">
        <f t="shared" si="4"/>
        <v>8.4808373095274739E-2</v>
      </c>
      <c r="M17" s="69">
        <f t="shared" si="4"/>
        <v>9.4820433803484649E-2</v>
      </c>
      <c r="N17" s="67">
        <f t="shared" si="4"/>
        <v>8.4987809125740166E-2</v>
      </c>
      <c r="O17" s="68">
        <f t="shared" si="4"/>
        <v>7.6799485861182515E-2</v>
      </c>
      <c r="P17" s="68">
        <f t="shared" si="4"/>
        <v>0.10757894736842105</v>
      </c>
      <c r="Q17" s="69">
        <f t="shared" si="4"/>
        <v>5.5330866534721627E-2</v>
      </c>
      <c r="R17" s="67">
        <f t="shared" si="4"/>
        <v>5.3594029590188975E-2</v>
      </c>
      <c r="S17" s="68">
        <f t="shared" si="4"/>
        <v>6.0252234772365049E-2</v>
      </c>
      <c r="T17" s="68">
        <f t="shared" si="4"/>
        <v>0.10409008693622732</v>
      </c>
      <c r="U17" s="69"/>
      <c r="V17" s="56"/>
      <c r="W17" s="67">
        <f t="shared" si="3"/>
        <v>4.4695464212251158E-2</v>
      </c>
      <c r="X17" s="68">
        <f t="shared" si="3"/>
        <v>5.6491863804184327E-2</v>
      </c>
      <c r="Y17" s="68">
        <f t="shared" si="3"/>
        <v>8.8185486776680838E-2</v>
      </c>
      <c r="Z17" s="68">
        <f t="shared" si="3"/>
        <v>7.9501521210591342E-2</v>
      </c>
      <c r="AA17" s="68">
        <f t="shared" si="3"/>
        <v>7.5941570892357035E-2</v>
      </c>
      <c r="AB17" s="67"/>
    </row>
    <row r="18" spans="1:28" x14ac:dyDescent="0.3">
      <c r="A18" s="52" t="s">
        <v>102</v>
      </c>
      <c r="B18" s="70">
        <f t="shared" ref="B18:T18" si="5">+B6/B$7</f>
        <v>0.4420528403815312</v>
      </c>
      <c r="C18" s="71">
        <f t="shared" si="5"/>
        <v>0.45666757940854324</v>
      </c>
      <c r="D18" s="71">
        <f t="shared" si="5"/>
        <v>0.46323693405694744</v>
      </c>
      <c r="E18" s="72">
        <f t="shared" si="5"/>
        <v>0.49289805269186715</v>
      </c>
      <c r="F18" s="70">
        <f t="shared" si="5"/>
        <v>0.5219491405029123</v>
      </c>
      <c r="G18" s="71">
        <f t="shared" si="5"/>
        <v>0.50179506797716433</v>
      </c>
      <c r="H18" s="71">
        <f t="shared" si="5"/>
        <v>0.43758270842523156</v>
      </c>
      <c r="I18" s="72">
        <f t="shared" si="5"/>
        <v>0.38090074459625534</v>
      </c>
      <c r="J18" s="70">
        <f t="shared" si="5"/>
        <v>0.43647719187287531</v>
      </c>
      <c r="K18" s="71">
        <f t="shared" si="5"/>
        <v>0.35732430143945809</v>
      </c>
      <c r="L18" s="71">
        <f t="shared" si="5"/>
        <v>0.47344928428505462</v>
      </c>
      <c r="M18" s="72">
        <f t="shared" si="5"/>
        <v>0.49751096361265851</v>
      </c>
      <c r="N18" s="70">
        <f t="shared" si="5"/>
        <v>0.37171717171717172</v>
      </c>
      <c r="O18" s="71">
        <f t="shared" si="5"/>
        <v>0.26403170522707797</v>
      </c>
      <c r="P18" s="71">
        <f t="shared" si="5"/>
        <v>0.32305263157894737</v>
      </c>
      <c r="Q18" s="72">
        <f t="shared" si="5"/>
        <v>0.37032097065656999</v>
      </c>
      <c r="R18" s="70">
        <f t="shared" si="5"/>
        <v>0.34124732684502246</v>
      </c>
      <c r="S18" s="71">
        <f t="shared" si="5"/>
        <v>0.36165199916845681</v>
      </c>
      <c r="T18" s="71">
        <f t="shared" si="5"/>
        <v>0.30804014236536553</v>
      </c>
      <c r="U18" s="72"/>
      <c r="V18" s="56"/>
      <c r="W18" s="70">
        <f t="shared" si="3"/>
        <v>0.46621692291601297</v>
      </c>
      <c r="X18" s="71">
        <f t="shared" si="3"/>
        <v>0.46313072610419798</v>
      </c>
      <c r="Y18" s="71">
        <f t="shared" si="3"/>
        <v>0.44516105786553289</v>
      </c>
      <c r="Z18" s="71">
        <f t="shared" si="3"/>
        <v>0.33228819301438839</v>
      </c>
      <c r="AA18" s="71">
        <f t="shared" si="3"/>
        <v>0.33486339813835658</v>
      </c>
      <c r="AB18" s="67"/>
    </row>
    <row r="19" spans="1:28" x14ac:dyDescent="0.3">
      <c r="A19" s="59" t="s">
        <v>96</v>
      </c>
      <c r="B19" s="70">
        <f t="shared" ref="B19:T19" si="6">+B7/B$7</f>
        <v>1</v>
      </c>
      <c r="C19" s="71">
        <f t="shared" si="6"/>
        <v>1</v>
      </c>
      <c r="D19" s="71">
        <f t="shared" si="6"/>
        <v>1</v>
      </c>
      <c r="E19" s="72">
        <f t="shared" si="6"/>
        <v>1</v>
      </c>
      <c r="F19" s="70">
        <f t="shared" si="6"/>
        <v>1</v>
      </c>
      <c r="G19" s="71">
        <f t="shared" si="6"/>
        <v>1</v>
      </c>
      <c r="H19" s="71">
        <f t="shared" si="6"/>
        <v>1</v>
      </c>
      <c r="I19" s="72">
        <f t="shared" si="6"/>
        <v>1</v>
      </c>
      <c r="J19" s="70">
        <f t="shared" si="6"/>
        <v>1</v>
      </c>
      <c r="K19" s="71">
        <f t="shared" si="6"/>
        <v>1</v>
      </c>
      <c r="L19" s="71">
        <f t="shared" si="6"/>
        <v>1</v>
      </c>
      <c r="M19" s="72">
        <f t="shared" si="6"/>
        <v>1</v>
      </c>
      <c r="N19" s="70">
        <f t="shared" si="6"/>
        <v>1</v>
      </c>
      <c r="O19" s="71">
        <f t="shared" si="6"/>
        <v>1</v>
      </c>
      <c r="P19" s="71">
        <f t="shared" si="6"/>
        <v>1</v>
      </c>
      <c r="Q19" s="72">
        <f t="shared" si="6"/>
        <v>1</v>
      </c>
      <c r="R19" s="70">
        <f t="shared" si="6"/>
        <v>1</v>
      </c>
      <c r="S19" s="71">
        <f t="shared" si="6"/>
        <v>1</v>
      </c>
      <c r="T19" s="71">
        <f t="shared" si="6"/>
        <v>1</v>
      </c>
      <c r="U19" s="72"/>
      <c r="V19" s="56"/>
      <c r="W19" s="70">
        <f t="shared" si="3"/>
        <v>1</v>
      </c>
      <c r="X19" s="71">
        <f t="shared" si="3"/>
        <v>1</v>
      </c>
      <c r="Y19" s="71">
        <f t="shared" si="3"/>
        <v>1</v>
      </c>
      <c r="Z19" s="71">
        <f t="shared" si="3"/>
        <v>1</v>
      </c>
      <c r="AA19" s="71">
        <f t="shared" si="3"/>
        <v>1</v>
      </c>
      <c r="AB19" s="67"/>
    </row>
    <row r="21" spans="1:28" x14ac:dyDescent="0.3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31" spans="1:28" x14ac:dyDescent="0.3"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</row>
    <row r="32" spans="1:28" x14ac:dyDescent="0.3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4" spans="2:13" x14ac:dyDescent="0.3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</row>
    <row r="37" spans="2:13" x14ac:dyDescent="0.3">
      <c r="B37" s="41"/>
      <c r="C37" s="41"/>
      <c r="D37" s="41"/>
      <c r="E37" s="41"/>
      <c r="F37" s="41"/>
      <c r="G37" s="41"/>
      <c r="H37" s="41"/>
      <c r="I37" s="41"/>
    </row>
  </sheetData>
  <pageMargins left="0.7" right="0.7" top="0.75" bottom="0.75" header="0.3" footer="0.3"/>
  <headerFooter>
    <oddHeader>&amp;R&amp;"Aptos"&amp;1 &amp;K000000 Confidential#_x000D_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7bc7ec-0b6a-45f2-9ffe-6c31e33f30e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BF74E087B9C24DA472C5E286AF4940" ma:contentTypeVersion="17" ma:contentTypeDescription="Skapa ett nytt dokument." ma:contentTypeScope="" ma:versionID="6681f27e12f83d3af1085cb1395e053d">
  <xsd:schema xmlns:xsd="http://www.w3.org/2001/XMLSchema" xmlns:xs="http://www.w3.org/2001/XMLSchema" xmlns:p="http://schemas.microsoft.com/office/2006/metadata/properties" xmlns:ns2="e37bc7ec-0b6a-45f2-9ffe-6c31e33f30ee" xmlns:ns3="b4188ce8-486b-4f6b-8498-536b360a8a11" targetNamespace="http://schemas.microsoft.com/office/2006/metadata/properties" ma:root="true" ma:fieldsID="c591af47a61dc70a023376669e138729" ns2:_="" ns3:_="">
    <xsd:import namespace="e37bc7ec-0b6a-45f2-9ffe-6c31e33f30ee"/>
    <xsd:import namespace="b4188ce8-486b-4f6b-8498-536b360a8a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bc7ec-0b6a-45f2-9ffe-6c31e33f30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882cb0e0-df19-423e-a0bb-09b9391d10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88ce8-486b-4f6b-8498-536b360a8a1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C2B8F3-F456-40DE-A90D-FBD1CD87E9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977742-9E37-4BC1-9FB8-DDFE1B948F72}">
  <ds:schemaRefs>
    <ds:schemaRef ds:uri="http://schemas.microsoft.com/office/2006/metadata/properties"/>
    <ds:schemaRef ds:uri="http://schemas.microsoft.com/office/infopath/2007/PartnerControls"/>
    <ds:schemaRef ds:uri="e37bc7ec-0b6a-45f2-9ffe-6c31e33f30ee"/>
  </ds:schemaRefs>
</ds:datastoreItem>
</file>

<file path=customXml/itemProps3.xml><?xml version="1.0" encoding="utf-8"?>
<ds:datastoreItem xmlns:ds="http://schemas.openxmlformats.org/officeDocument/2006/customXml" ds:itemID="{A6B7DBF4-C883-4116-9AEB-715415646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7bc7ec-0b6a-45f2-9ffe-6c31e33f30ee"/>
    <ds:schemaRef ds:uri="b4188ce8-486b-4f6b-8498-536b360a8a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Profit or loss</vt:lpstr>
      <vt:lpstr>Financial position</vt:lpstr>
      <vt:lpstr>Cash flow</vt:lpstr>
      <vt:lpstr>Business area</vt:lpstr>
      <vt:lpstr>Geography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 Pasini - Smartoptics</dc:creator>
  <cp:keywords/>
  <dc:description/>
  <cp:lastModifiedBy>Filip Pasini</cp:lastModifiedBy>
  <cp:revision/>
  <dcterms:created xsi:type="dcterms:W3CDTF">2015-06-05T18:19:34Z</dcterms:created>
  <dcterms:modified xsi:type="dcterms:W3CDTF">2026-10-28T10:48:27Z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0x010100C2BF74E087B9C24DA472C5E286AF4940</vt:lpwstr>
  </property>
  <property fmtid="{D5CDD505-2E9C-101B-9397-08002B2CF9AE}" pid="3" name="MediaServiceImageTags">
    <vt:lpwstr/>
  </property>
  <property fmtid="{D5CDD505-2E9C-101B-9397-08002B2CF9AE}" pid="4" name="MSIP_Label_11676773-a71b-4c66-8dc4-8d54f06c882f_Enabled">
    <vt:lpwstr>true</vt:lpwstr>
  </property>
  <property fmtid="{D5CDD505-2E9C-101B-9397-08002B2CF9AE}" pid="5" name="MSIP_Label_11676773-a71b-4c66-8dc4-8d54f06c882f_SetDate">
    <vt:lpwstr>2026-10-20T10:58:03Z</vt:lpwstr>
  </property>
  <property fmtid="{D5CDD505-2E9C-101B-9397-08002B2CF9AE}" pid="6" name="MSIP_Label_11676773-a71b-4c66-8dc4-8d54f06c882f_Method">
    <vt:lpwstr>Standard</vt:lpwstr>
  </property>
  <property fmtid="{D5CDD505-2E9C-101B-9397-08002B2CF9AE}" pid="7" name="MSIP_Label_11676773-a71b-4c66-8dc4-8d54f06c882f_Name">
    <vt:lpwstr>Confidential</vt:lpwstr>
  </property>
  <property fmtid="{D5CDD505-2E9C-101B-9397-08002B2CF9AE}" pid="8" name="MSIP_Label_11676773-a71b-4c66-8dc4-8d54f06c882f_SiteId">
    <vt:lpwstr>397fb1ca-1363-4e54-bd6c-8c42e483c054</vt:lpwstr>
  </property>
  <property fmtid="{D5CDD505-2E9C-101B-9397-08002B2CF9AE}" pid="9" name="MSIP_Label_11676773-a71b-4c66-8dc4-8d54f06c882f_ActionId">
    <vt:lpwstr>3124252c-d20c-4b73-947a-3f2fc0e34f5a</vt:lpwstr>
  </property>
  <property fmtid="{D5CDD505-2E9C-101B-9397-08002B2CF9AE}" pid="10" name="MSIP_Label_11676773-a71b-4c66-8dc4-8d54f06c882f_ContentBits">
    <vt:lpwstr>1</vt:lpwstr>
  </property>
  <property fmtid="{D5CDD505-2E9C-101B-9397-08002B2CF9AE}" pid="11" name="MSIP_Label_11676773-a71b-4c66-8dc4-8d54f06c882f_Tag">
    <vt:lpwstr>10, 3, 0, 1</vt:lpwstr>
  </property>
</Properties>
</file>